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8.1" sheetId="1" r:id="rId4"/>
    <sheet state="visible" name="8.2" sheetId="2" r:id="rId5"/>
    <sheet state="visible" name="8.3" sheetId="3" r:id="rId6"/>
    <sheet state="visible" name="8.4" sheetId="4" r:id="rId7"/>
    <sheet state="visible" name="8.5" sheetId="5" r:id="rId8"/>
    <sheet state="visible" name="8.6" sheetId="6" r:id="rId9"/>
    <sheet state="visible" name="8.7" sheetId="7" r:id="rId10"/>
    <sheet state="visible" name="8.8" sheetId="8" r:id="rId11"/>
    <sheet state="visible" name="8.9" sheetId="9" r:id="rId12"/>
    <sheet state="visible" name="8.10" sheetId="10" r:id="rId13"/>
    <sheet state="visible" name="8.11" sheetId="11" r:id="rId14"/>
    <sheet state="visible" name="8.12" sheetId="12" r:id="rId15"/>
    <sheet state="visible" name="8.13" sheetId="13" r:id="rId16"/>
    <sheet state="visible" name="8.14" sheetId="14" r:id="rId17"/>
    <sheet state="visible" name="8.15" sheetId="15" r:id="rId18"/>
    <sheet state="visible" name="8.16" sheetId="16" r:id="rId19"/>
    <sheet state="visible" name="8.17" sheetId="17" r:id="rId20"/>
  </sheets>
  <definedNames/>
  <calcPr/>
</workbook>
</file>

<file path=xl/sharedStrings.xml><?xml version="1.0" encoding="utf-8"?>
<sst xmlns="http://schemas.openxmlformats.org/spreadsheetml/2006/main" count="1461" uniqueCount="617">
  <si>
    <t>Tabel 8.1</t>
  </si>
  <si>
    <t>Jumlah Unjuk Rasa Berdasarkan Kelompok Massa di Kabupaten Purbalingga Tahun 2018-2023</t>
  </si>
  <si>
    <t>No.</t>
  </si>
  <si>
    <t>Uraian</t>
  </si>
  <si>
    <t>Metadata</t>
  </si>
  <si>
    <t>Tahun</t>
  </si>
  <si>
    <t>Sumber</t>
  </si>
  <si>
    <t>Konsep/ Definisi</t>
  </si>
  <si>
    <t>Metode/ Rumus Perhitungan</t>
  </si>
  <si>
    <t>Satuan</t>
  </si>
  <si>
    <t>(1)</t>
  </si>
  <si>
    <t>(2)</t>
  </si>
  <si>
    <t>(3)</t>
  </si>
  <si>
    <t>(4)</t>
  </si>
  <si>
    <t>(5)</t>
  </si>
  <si>
    <t>(6)</t>
  </si>
  <si>
    <t>(7)</t>
  </si>
  <si>
    <t>(8)</t>
  </si>
  <si>
    <t>(9)</t>
  </si>
  <si>
    <t>(10)</t>
  </si>
  <si>
    <t>(11)</t>
  </si>
  <si>
    <t>(12)</t>
  </si>
  <si>
    <t>Guru</t>
  </si>
  <si>
    <t>Unjuk Rasa Kelompok Masa Guru adalah Penyampaian aspirasi yang dilakukan oleh tenaga pendidik terkait kebijakan-kebijakan pemerintah yang menyangkut sistem pendidikan maupun pengelolaan tenaga kependidikan</t>
  </si>
  <si>
    <t>Perhitungan Manual</t>
  </si>
  <si>
    <t>kali</t>
  </si>
  <si>
    <t>Kesbangpol</t>
  </si>
  <si>
    <t>Mahasiswa</t>
  </si>
  <si>
    <t>Unjuk Rasa Keolmpok Masa Mahasiswa adalah Penyampaian aspirasi yang dilakukan oleh mahasiswa terkait kebijakan-kebijakan pemerintah, baik pemerintah daerah maupun pemerintah pusat, permasalahan sosial, politik, dan ekonomi</t>
  </si>
  <si>
    <t>Buruh</t>
  </si>
  <si>
    <t>Unjuk Rasa Kelompok Masa Buruh adalah Penyampaian aspirasi yang dilakukan oleh buruh/serikat buruh terkait kebijakan-kebijakan pemerintah yang menyangkut sistem ketenagakerjaan</t>
  </si>
  <si>
    <t>Masyarakat</t>
  </si>
  <si>
    <t>Unjuk Rasa Kelompok Masa Masyarakat adalah Penyampaian aspirasi yang dilakukan oleh kelompok masyarakat dan atau organisasi kemasyarakatan terkait permasalahan ekonomi, sosial, budaya, penyimpangan perilaku warga masyarakat, perangkat pemerintahan, maupun kebijakan-kebijakan pemerintah.</t>
  </si>
  <si>
    <t>Warga Desa</t>
  </si>
  <si>
    <t>Unjuk Rasa Kelompok Masa Warga Desa adalah Penyampaian aspirasi yang dilakukan oleh kelompok warga masyarakat desa terkait permasalahan ekonomi, sosial, budaya, penyimpangan perilaku warga masyarakat, perangkat pemerintahan, maupun kebijakan-kebijakan pemerintah desa.</t>
  </si>
  <si>
    <t>Ormas / Parpol</t>
  </si>
  <si>
    <t>Unjuk Rasa Kelompok Masa Ormas (Organisasi Masyarakat) /Parpol (Partai Politik) adalah Penyampaian aspirasi yang dilakukan oleh ormas/parpol terkait kebijakan-kebijakan pemerintah, baik pemerintah daerah maupun pemerintah pusat, permasalahan sosial, politik, dan ekonomi</t>
  </si>
  <si>
    <t>Jumlah</t>
  </si>
  <si>
    <t>Jumlah Unjuk Rasa adalah Kegiatan yang dilakukan oleh seorang, kelompok, atau organisasi untuk mengeluarkan pikiran dengan lisan, tulisan, dan sebagainya secara demonstratif di muka umum. Jumlah unjuk rasa merujuk pada unjuk rasa yang dilakukan oleh Guru, Mahasiswa, Buruh, Masyarakat, Warga Desa, Ormas/Parpol.</t>
  </si>
  <si>
    <t>Jumlahan unjuk rasa yang dilakukan oleh Guru, Mahasiswa, Buruh, Masyarakat, Warga Desa, Ormas/Parpol</t>
  </si>
  <si>
    <t>Tabel 8.2</t>
  </si>
  <si>
    <t>Jumlah Unjuk Rasa Berdasarkan Tuntutan di Kabupaten Purbalingga Tahun 2018-2023</t>
  </si>
  <si>
    <t>Ideologi</t>
  </si>
  <si>
    <t>Unjuk Rasa Berdasarkan Tuntutan Ideologi adalah Penyampaian aspirasi yang dilakukan oleh kelompok warga masyarakat, organisasi kemasyarakatan, parpol, dan elemen masyarakat lainnya dengan materi tuntutan berkaitan dengan ideologi Pancasila</t>
  </si>
  <si>
    <t>Politik</t>
  </si>
  <si>
    <t xml:space="preserve">Unjuk Rasa Berdasarkan Tuntutan Politik adalah Penyampaian aspirasi yang dilakukan oleh kelompok warga masyarakat, organisasi kemasyarakatan, parpol, dan elemen masyarakat lainnya dengan materi tuntutan dalam bidang politik dalam negeri </t>
  </si>
  <si>
    <t>Ekonomi</t>
  </si>
  <si>
    <t>Unjuk Rasa Berdasarkan Tuntutan Ekonomi adalah Penyampaian aspirasi yang dilakukan oleh kelompok warga masyarakat, organisasi kemasyarakatan, parpol, dan elemen masyarakat lainnya dengan materi tuntutan dalam bidang perekonomian, seperti kebijakan pemerintah menaikkan harga BBM, kelangkaan minyak goreng, dsb.</t>
  </si>
  <si>
    <t>Sosial Budaya</t>
  </si>
  <si>
    <t>Unjuk Rasa Berdasarkan Tuntutan Sosisal Budaya adalah Penyampaian aspirasi yang dilakukan oleh kelompok warga masyarakat, organisasi kemasyarakatan, penggiat seni, dan elemen masyarakat lainnya dengan materi tuntutan dalam bidang sosial budaya</t>
  </si>
  <si>
    <t>Hukum dan Hak Asasi Manusia</t>
  </si>
  <si>
    <t>Unjuk Rasa Berdasarkan Tuntutan Hukum dan Hak Asasi Manusia adalah Penyampaian aspirasi yang dilakukan oleh kelompok warga masyarakat, organisasi kemasyarakatan, buruh/serikat buruh, dan elemen masyarakat lainnya dengan materi tuntutan dalam bidang hukum dan HAM</t>
  </si>
  <si>
    <t>Pendidikan</t>
  </si>
  <si>
    <t>Unjuk Rasa Berdasarkan Tuntutan Pendidikan adalah Penyampaian aspirasi yang dilakukan oleh kelompok warga masyarakat, organisasi kemasyarakatan, tenaga pendidik dan kependidikan, dan elemen masyarakat lainnya dengan materi tuntutan dalam bidang pendidikan</t>
  </si>
  <si>
    <t>Kesehatan</t>
  </si>
  <si>
    <t>Unjuk Rasa Berdasarkan Tuntutan Kesehatan adalah Penyampaian aspirasi yang dilakukan oleh kelompok warga masyarakat, organisasi kemasyarakatan, tenaga kesehatan, dan elemen masyarakat lainnya dengan materi tuntutan dalam bidang kesehatan</t>
  </si>
  <si>
    <t>Jumlahan Unjuk Rasa Berdasarkan tuntutan Ideologi, Politik, Ekonomi, Sosial Budaya, Hukum dan Hak Asasi Manusia, Pendidikan, Kesehatan</t>
  </si>
  <si>
    <t>Tabel 8.3</t>
  </si>
  <si>
    <t>Potensi Konflik di Kabupaten Purbalingga Tahun 2018-2023</t>
  </si>
  <si>
    <t>Jumlah Potensi Konflik yang Dilaporkan</t>
  </si>
  <si>
    <t>Potensi Konflik yang Dilaporkan adalah Potensi konflik yang dilaporkan dari masyarakat ke Kesbangpol atau APH (Aparat Penegak Hukum)</t>
  </si>
  <si>
    <t>Data tahunan</t>
  </si>
  <si>
    <t>potensi</t>
  </si>
  <si>
    <t>Jumlah Potensi Konflik yang diredam tidak menjadi konflik</t>
  </si>
  <si>
    <t>Potensi Konflik yang diredam tidak menjadi konflik adalah Potensi konflik yang berhasil diselesaikan melalui musyawarah mufakat, mediasi oleh pemerintah desa, pemerintah daerah, maupun APH, dan audensi dengan pihak-piihak terkait, sehingga tidak berkembang menjadi konflik.</t>
  </si>
  <si>
    <t>laporan</t>
  </si>
  <si>
    <t>Persentase Potensi Konflik yang diredam tidak menjadi konflik</t>
  </si>
  <si>
    <t xml:space="preserve">Persentase Potensi Konflik yang diredam tidak menjadi konflik adalah Perbandingan antara Jumlah potensi konflik yang dilaporkan dengan Jumlah potensi konflik </t>
  </si>
  <si>
    <t>(Jumlah Potensi Konflik yang diredam tidak menjadi konflik/Jumlah Potensi Konflik )*100%</t>
  </si>
  <si>
    <t>%</t>
  </si>
  <si>
    <t>Jumlah Konflik Sosial</t>
  </si>
  <si>
    <t>Konflik sosial adalah Perseteruan dan/atau benturan fisik dengan kekerasan antara dua kelompok masyarakat atau lebih yang berlangsung dalam waktu tertentu dan berdampak luas yang mengakibatkan ketidakamanan dan disintegrasi sosial sehingga mengganggu stabilitas nasional dan menghambat pembangunan nasional</t>
  </si>
  <si>
    <t>konflik</t>
  </si>
  <si>
    <t>Angka Konflik Sosial</t>
  </si>
  <si>
    <t>Angka Konflik Sosial adalah Angka konflik ipoleksosbud (Jumlah kejadian konflik sosial yang terlaporkan) per 10.000 penduduk Kabupaten Purbalingga</t>
  </si>
  <si>
    <t>(Jumlah konflik sosial/ Jumlah Penduduk)*10.000</t>
  </si>
  <si>
    <t>per 10.000 penduduk</t>
  </si>
  <si>
    <t>Tabel 8.4</t>
  </si>
  <si>
    <t>Pemilu di Kabupaten Purbalingga Tahun 2018-2023</t>
  </si>
  <si>
    <t>Jumlah Penduduk yang Mempunyai Hak Pilih dalam Pemilu (Presiden, DPR, DPD, DPRD Provinsi, DPRD Kota)</t>
  </si>
  <si>
    <t>Penduduk yang Mempunyai Hak Pilih dalam Pemilu (Presiden, DPR, DPD, DPRD Provinsi, DPRD Kota) adalah warga negara yang memenuhi syarat untuk memberikan suara dalam pemilihan umum (Presiden, DPR, DPD, DPRD Provinsi, DPRD Kota)</t>
  </si>
  <si>
    <t>Data DPT (Daftar Pemilih Tetap) yang dikeluarkan oleh penyelenggara pemilu (KPU/Komisi Pemilihan Umum)</t>
  </si>
  <si>
    <t>orang</t>
  </si>
  <si>
    <t>N/A</t>
  </si>
  <si>
    <t>Jumlah Pemilih yang Menggunakan Hak Pilih dalam Pemilu (Presiden, DPR, DPD, DPRD Provinsi, DPRD Kota)</t>
  </si>
  <si>
    <t>Pemilih yang Menggunakan Hak Pilih dalam Pemilu adalah warga negara yang telah memenuhi persyaratan yang ditetapkan oleh peraturan berlaku, dan secara aktif menggunakan hak suara mereka untuk memberikan suara dalam proses pemilihan umum.</t>
  </si>
  <si>
    <t>Data kehadirian pemilih ke Tempat Pemungutan Suara pada pemilu
Nilai akhir pada selesai pemilu</t>
  </si>
  <si>
    <t>Persentase Pemilih yang Menggunakan Hak Pilih dalam Pemilu (Presiden, DPR, DPD, DPRD Provinsi, DPRD Kota)</t>
  </si>
  <si>
    <t>Persentase Pemilih yang Menggunakan Hak Pilih dalam Pemilu (Presiden, DPR, DPD, DPRD Provinsi, DPRD Kota) adalah perbandingan antara Jumlah pemilih yang menggunakan hak pilih dalam pemilu dengan Jumlah penduduk yang mempunyai hak pilih dalam pemilu.</t>
  </si>
  <si>
    <t>(Jumlah Pemilih yang Menggunakan Hak pilih dalam Pemilu/Jumlah Penduduk yang Mempunyai Hak Pilih dalam Pemilu)*100%</t>
  </si>
  <si>
    <t>Jumlah Partai Politik</t>
  </si>
  <si>
    <t>parpol</t>
  </si>
  <si>
    <t>Tabel 8.5</t>
  </si>
  <si>
    <t>Jumlah Lembaga/Organisasi Kemasyarakatan di Kabupaten Purbalingga Tahun 2018-2023</t>
  </si>
  <si>
    <t>Jumlah Lembaga Swadaya Masyarakat</t>
  </si>
  <si>
    <t>Lembaga Swadaya Masyarakat (LSM) adalah Organisasi Kemasyarakatan yang memiliki SK Kemenkumham dan Surat Tanda Keberadaan Ormas dari Pemerintah Kabupaten Purbalingga serta terverifikasi aktif di Kabupaten Purbalingga.</t>
  </si>
  <si>
    <t>Perhitungan Manual (LSM mencatatkan diri dan melaporkan kegiatan ke Kesbangpol)</t>
  </si>
  <si>
    <t>LSM</t>
  </si>
  <si>
    <t>1. LSM Lokal Terdaftar</t>
  </si>
  <si>
    <t>LSM Lokal Terdaftar adalah LSM yang memiliki kepengurusan lingkup kabupaten/kota dan memiliki struktur organisasi dan kepengurusan paling sedikit dalam 1 (satu) kecamatan  dan telah melaporkan keberadaannya kepada Pemerintah Kabupaten Purbalingga melalui Badan Kesbangpol, sehingga memiliki Surat Tanda Bukti Keberadaan Ormas</t>
  </si>
  <si>
    <t>2. LSM Lokal Tidak Aktif</t>
  </si>
  <si>
    <t>LSM Lokal Tidak Aktif adalah LSM yang memiliki kepengurusan lingkup kabupaten/kota dan memiliki struktur organisasi dan kepengurusan paling sedikit dalam 1 (satu) kecamatan, telah melaporkan keberadaannya kepada Pemerintah Kabupaten Purbalingga melalui Badan Kesbangpol, namun kemudian tidak melaporkan adanya kepengurusan dan aktivitas di wilayah Kabupaten Purbalingga</t>
  </si>
  <si>
    <t>3. LSM Nasional Terdaftar</t>
  </si>
  <si>
    <t xml:space="preserve">LSM Nasional Terdaftar adalah LSM yang memiliki memiliki struktur organisasi dan kepengurusan paling sedikit 25% (dua puluh lima persen) dari jumlah provinsi di seluruh Indonesia, berbadan hukum, dan telah melaporkan keberadaannya kepada Pemerintah Kabupaten Purbalingga melalui Badan Kesbangpol, sehingga memiliki Surat Tanda Bukti Keberadaan Ormas </t>
  </si>
  <si>
    <t>4. LSM Nasional Tidak Aktif</t>
  </si>
  <si>
    <t>LSM Nasional Tidak Aktif adalah LSM nasional yang tidak melaporkan kegiatan ke Kesbangpol</t>
  </si>
  <si>
    <t>5. LSM Asing/Internasional Terdaftar</t>
  </si>
  <si>
    <t>LSM Asing / Internasional Terdaftar adalah LSM asing/internasional yang terdaftar oleh Kesbangpol. LSM asing/internasional adalah sebuah organisasi yang didirikan oleh perorangan ataupun sekelompok orang yang cakupannya internasional atau mendunia, yang secara sukarela memberikan pelayanan kepada masyarakat umum tanpa bertujuan untuk memperoleh keuntungan dari kegiatannya.</t>
  </si>
  <si>
    <t>6. LSM Asing/Internasional Tidak Aktif</t>
  </si>
  <si>
    <t>LSM Asing / Internasional Tidak Aktif adalah LSM asing/internasional yang tidak melaporkan kegiatan ke Kesbangpol</t>
  </si>
  <si>
    <t>Jumlah Organisasi Masyarakat</t>
  </si>
  <si>
    <t>Organisasi Masyarakat adalah Organisasi yang didirikan dan dibentuk oleh masyarakat atau kelompok masyarakat baik yang telah berbadan hukum maupun tidak berbadan hukum, melaporkan keberadaannya kepada Kesbangpol maupun tidak/belum melaporkan keberadaannya</t>
  </si>
  <si>
    <t>Perhitungan Manual (mencatatkan diri dan melaporkan kegiatan ke Kesbangpol), LSM termasuk perhitungan Ormas</t>
  </si>
  <si>
    <t>ormas</t>
  </si>
  <si>
    <t>1. Berlandaskan Agama</t>
  </si>
  <si>
    <t>Ormas Berlandaskan Agama adalah Organisasi masyarakat (ormas) yang terbentuk berdasarkan afiliasi agama tertentu dalam suatu daerah</t>
  </si>
  <si>
    <t>2. Berlandaskan Budaya/Adat</t>
  </si>
  <si>
    <t>Ormas Berlandaskan Budaya / Adat adalah Organisasi masyarakat yang didirikan dengan fokus pada pelestarian, promosi, dan perlindungan warisan budaya dan adat istiadat suatu komunitas atau kelompok tertentu</t>
  </si>
  <si>
    <t>3. Berlandaskan Nasionalis</t>
  </si>
  <si>
    <t>Ormas Berlandaskan Nasionalitas adalah Organisasi atau lembaga masyarakat yang dibentuk berdasarkan kesamaan nasionalitas atau kewarganegaraan dari anggotanya.</t>
  </si>
  <si>
    <t>Jumlah Organisasi Kemasyarakatan Pemuda (OKP)</t>
  </si>
  <si>
    <t>Organisasi Kemasyarakatan Pemuda (OKP) adalah Sebuah organisasi beranggotakan pemuda–pemuda sebagai wadah pembinaan calon pemimpin masa depan melalui pembentukan mental dan karakter yang berkualitas serta turut ikut dalam mengusahakan sebuah pembangunan bagi bangsa ini</t>
  </si>
  <si>
    <t>OKP</t>
  </si>
  <si>
    <t>Dinporapar</t>
  </si>
  <si>
    <t>Jumlah Yayasan</t>
  </si>
  <si>
    <t>Yayasan adalah badan hukum yang terdiri atas kekayaan yang dipisahkan dan diperuntukkan untuk mencapai tujuan tertentu di bidang sosial, keagamaan, dan kemanusiaan, yang tidak mempunyai anggota.</t>
  </si>
  <si>
    <t>Perhitungan Manual 
Yayasan di Kesbangpol (mencatatkan diri dan melaporkan kegiatan ke Kesbangpol, yang terdaftar sebagian besar terkait dengan keagamaan)</t>
  </si>
  <si>
    <t>yayasan</t>
  </si>
  <si>
    <t>Kesbangpol, Dinsosdaldukkbp3a</t>
  </si>
  <si>
    <t>1. Yayasan Sosial</t>
  </si>
  <si>
    <t>Yayasan Sosial adalah Panti sosial yang diperuntukkan untuk mencapai tujuan tertentu di bidang sosial, berupa panti asuhan, panti wreda</t>
  </si>
  <si>
    <t>2. Yayasan Pendidikan</t>
  </si>
  <si>
    <t>Yayasan Pendidikan adalah yayasan yang menyelenggarakan pendidikan baik formal maupun nonformal dan tercatat di Kesbangpol</t>
  </si>
  <si>
    <t>3. Lainnya</t>
  </si>
  <si>
    <t>Yayasan Lainnya adalah yayasan selain dari yayasan yang bergerak di bidang sosial dan pendidikan</t>
  </si>
  <si>
    <t>4. Jumlah Karang Taruna (KT)</t>
  </si>
  <si>
    <t>Karang Taruna (KT) adalah organisasi yang dibentuk oleh masyarakat sebagai wadah generasi muda untuk mengembangkan diri, tumbuh, dan berkembang atas dasar kesadaran serta tanggung jawab sosial dari, oleh, dan untuk generasi muda, yang berorientasi pada tercapainya kesejahteraan sosial bagi masyarakat.</t>
  </si>
  <si>
    <t>KT</t>
  </si>
  <si>
    <t>Dinsosdaldukkbp3a</t>
  </si>
  <si>
    <t>5. Jumlah Koordinator Kegiatan Kesejahteraan Sosial (KKKS)</t>
  </si>
  <si>
    <t>unit</t>
  </si>
  <si>
    <t>6. Jumlah Badan Koordinasi Kegiatan Kesejahteraan Sosial (BKKKS)</t>
  </si>
  <si>
    <t>badan</t>
  </si>
  <si>
    <t>7. Jumlah Lembaga Konsultan Kesejahteraan Keluarga LK3</t>
  </si>
  <si>
    <t>Lembaga Konsultan Kesejahteraan Keluarga (LK3) adalah unit yang memberikan pelayanan sosial terpadu dan melakukan upaya promotif, preventif, kuratif, dan rehabilitatif dalam penanganan masalah psikososial keluarga (Penunjukkan sesuai SK Bupati)</t>
  </si>
  <si>
    <t>lembaga</t>
  </si>
  <si>
    <t>8. Jumlah Lembaga Kesejahteraan Sosial LKS</t>
  </si>
  <si>
    <t>Lembaga Kesejahteraan Sosial LKS adalah Organisasi sosial atau perkumpulan sosial yang melaksanakan Penyelenggaraan Kesejahteraan Sosial yang dibentuk oleh masyarakat, baik yang berbadan hukum maupun yang tidak berbadan hukum. (yang tercatat)</t>
  </si>
  <si>
    <t>Tabel 8.6</t>
  </si>
  <si>
    <t>Indeks Toleransi di Kabupaten Purbalingga Tahun 2018-2023</t>
  </si>
  <si>
    <t>Indeks Toleransi</t>
  </si>
  <si>
    <t>Indeks Toleransi adalah salah satu tolak ukur kehidupan bermasyarakat yang tentram, tertib dan aman. Untuk mengukur indeks toleransi, dihitung dari rata – rata potensi konflik baik agama, gangguan dari kelompok radikal maupun sosial yang tertangani.</t>
  </si>
  <si>
    <t>(Konflik agama+gangguan keamanan dari kelompok radikal+konflik sosial lainnya)/3</t>
  </si>
  <si>
    <t>angka</t>
  </si>
  <si>
    <t>Jumlah Aparat Keamanan dan Ketertiban Umum di Kabupaten Purbalingga Tahun 2018-2023</t>
  </si>
  <si>
    <t>Jumlah Aparat Pamong Praja</t>
  </si>
  <si>
    <t>Aparat Pamong Praja adalah perangkat daerah yang dibentuk untuk menegakkan Peraturan Daerah dan Peraturan Kepala Daerah, menyelenggarakan ketertiban umum dan ketenteraman serta menyelenggarakan pelindungan masyarakat terdiri atas PNS dan PTO.</t>
  </si>
  <si>
    <t>Satpol PP</t>
  </si>
  <si>
    <t>a. PNS</t>
  </si>
  <si>
    <t>Aparat Pamong Praja berstatus PNS (Pegawai Negeri Sipil) adalah perangkat daerah yang dibentuk untuk menegakkan Peraturan Daerah dan Peraturan Kepala Daerah, menyelenggarakan ketertiban umum dan ketenteraman serta menyelenggarakan pelindungan masyarakat terdiri atas PNS. Satuan polisi pamong praja dibentuk untuk menegakkan Perda dan Perkada, menyelenggarakan ketertiban umum dan ketenteraman, serta menyelenggarakan pelindungan masyarakat. Pasal 255 ayat (1) UU Nomor 32 Tahun 2014 tentang Pemerintahan Daerah</t>
  </si>
  <si>
    <t>b. PTO (Petugas Teknis Operasional)</t>
  </si>
  <si>
    <t>Aparat Pamong Praja berstatus PTO (Petugas Teknis Operasional) adalah perangkat daerah yang dibentuk untuk menegakkan Peraturan Daerah dan Peraturan Kepala Daerah, menyelenggarakan ketertiban umum dan ketenteraman serta menyelenggarakan pelindungan masyarakat terdiri atas THL (Tenaga Harian Lepas) dan PTT (Pegawai Tidak Tetap). Merespon keterbatasan tenaga Satpol PP yang berstatus Pegawai Negeri Sipil/PNS, maka dalam rangka optimalisasi penugasan utamanya pelaksanaan Kegiatan Penegakkan Perundang-undangan Daerah, PAM obyek Vital (Rumah Dinas) maupun penugasan lainnya, dibutuhkan pengadaan jasa Petugas Teknis Operasional Pembantu Satpol PP /PTO BANPOL PP di Wilayah Kabupaten Purbalingga</t>
  </si>
  <si>
    <t>THL + PTT</t>
  </si>
  <si>
    <t>Jumlah Aparat Linmas</t>
  </si>
  <si>
    <t>Aparat Linmas (Perlindungan Masyarakat) adalah warga masyarakat yang disiapkan dan dibekali pengetahuan serta keterampilan untuk melaksanakan kegiatan penanganan bencana guna mengurangi dan memperkecil akibat bencana, serta ikut memelihara keamanan, ketentraman dan ketertiban masyarakat, kegiatan sosial kemasyarakatan. Tujuan dibentuk aparat linmas adalah memberikan rasa aman, tenteram dan nyaman pada masyarakat serta sebagai wujud dan partisipasi aktif masyarakat dalam penyelenggaraan Trantibum (Ketentraman dan ketertiban umum) di desa/kelurahan</t>
  </si>
  <si>
    <t>Jumlah Anggota Belanegara</t>
  </si>
  <si>
    <t>Anggota Belanegara adalah anggota masyarakat yang telah disiapkan dan dibekali pengetahuan dan keterampilan untuk melakukan kegiatan kecintaannya kepada Negara Kesatuan Republik Indonesia yang berdasarkan Pancasila dan Undang-Undang Dasar 1945</t>
  </si>
  <si>
    <t>Perhitungan manual berdasarkan data peserta diklat bela negara</t>
  </si>
  <si>
    <t>Jumlah Anggota Balakar (Barisan Relawan Kebakaran)</t>
  </si>
  <si>
    <t>Anggota Balakar (Barisan Relawan Kebakaran) adalah anggota masyarakat di wilayah Kabupaten Purbalingga yang telah diberikan keterampilan khusus tentang pencegahan dan penanggulangan kebakaran yang dengan sukarela membantu melaksanakan tugas pemadaman kebakaran. Barisan Relawan Kebakaran (Balakar) dibentuk guna membantu aparat pemadaman kebakaran, evakuasi dan penyelamatan serta guna meminimalisir adanya korban jiwa harta dan benda, disamping itu juga keterbatasan aparatur damkar dan juga pos WMK (Wilayah Manajemen Kebakaran) yang ada di Kabupaten Purbalingga</t>
  </si>
  <si>
    <t>Rasio Jumlah Polisi Pamong Praja</t>
  </si>
  <si>
    <t>Rasio Jumlah Polisi Pamong Praja adalah perbandingan antara jumlah Polisi Pamong Praja dan jumlah penduduk di Kabupaten Purbalingga dan pada waktu tertentu, yang biasanya dinyatakan dalam banyaknya penduduk per 10.000 penduduk.</t>
  </si>
  <si>
    <t>(Jumlah Aparat Pamong Praja dibagi Jumlah Penduduk)* 10.000</t>
  </si>
  <si>
    <t xml:space="preserve">per 10.000 Penduduk </t>
  </si>
  <si>
    <t>Rasio Jumlah Linmas</t>
  </si>
  <si>
    <t>Rasio Jumlah Linmas adalah perbandingan antara jumlah Linmas dan jumlah penduduk di Kabupaten Purbalingga dan pada waktu tertentu, yang biasanya dinyatakan dalam banyaknya penduduk per 10.000 penduduk.</t>
  </si>
  <si>
    <t>(Jumlah Linmas dibagi jumlah penduduk) * 10.000</t>
  </si>
  <si>
    <t>Tabel 8.7</t>
  </si>
  <si>
    <t>Jumlah Sarana Prasarana Ketentraman, Ketertiban Umum dan Perlindungan Masyarakat (Trantibum) di Kabupaten Purbalingga Tahun 2018-2023</t>
  </si>
  <si>
    <t>Jumlah Pos Keamanan</t>
  </si>
  <si>
    <t>Pos Keamanan adalah pos keamanan yang ada di masing-masing kecamatan dan rumah dinas jabatan (Bupati, Wakil Bupati, Sekretaris Daerah (Sekda)). Pos keamanan disamping berfungsi untuk penjagaan juga berfungsi bagi para tamu yang akan berkepentingan dinas bisa melaporkan serta meminta informasi tempat lokasi yang akan dituju, disamping itu juga guna meminmalisir terjadinya tindak kejahatan.</t>
  </si>
  <si>
    <t>Jumlah Pos Kamling</t>
  </si>
  <si>
    <t>Pos Kamling (Pos Keamanan Keliling) adalah pos yang digunakan untuk menjaga keamanan lingkungan (RT). Pos kamling yang aktif digunakan masyarakat untuk jaga tangga juga sebagai media menjalin kemitraan dengan masarakat guna memimalisir dampak gangguan ketentraman dan ketertiban umum di masyarakat.</t>
  </si>
  <si>
    <t>Rasio Pos Kamling per jumlah RT</t>
  </si>
  <si>
    <t>Rasio Pos Kamling per jumlah RT (Rukun Tetangga) adalah perbandingan jumlah Pos Kamling dengan jumlah RT</t>
  </si>
  <si>
    <t>(Jumlah Pos Kamling/ Jumlah RT) * 100%</t>
  </si>
  <si>
    <t>Jumlah Kendaraan Operasional Roda 2</t>
  </si>
  <si>
    <t>Kendaraan Operasional Roda 2 adalah kendaraan roda 2 yang digunakan untuk pelaksanaan kegiatan</t>
  </si>
  <si>
    <t>Jumlah Kendaraan Operasional Roda 4</t>
  </si>
  <si>
    <t>Kendaraan Operasional Roda 4 adalah kendaraan roda 4 yang meliputi kendaraan operasional pejabat eselon, kendaraan dinas khusus pengawalan, kendaraan operasional lapangan, truk pengangkut hasil kegiatan seperti penertiban reklame dan juga hasil operasi penertiban Cita kondisi Gangguan Trantibumlinmas</t>
  </si>
  <si>
    <t>Tabel 8.8</t>
  </si>
  <si>
    <t>Jumlah Pelanggaran Ketentraman, Ketertiban Umum dan Perlindungan Masyarakat (Trantibum) di Kabupaten Purbalingga Tahun 2018-2023</t>
  </si>
  <si>
    <t>Jumlah Pelanggaran K3/ Trantribum</t>
  </si>
  <si>
    <t>Pelanggaran K3/ Trantribum adalah pelanggaran yang terjadi dalam konteks keselamatan dan kesehatan kerja (K3) atau dalam hal ketenteraman dan ketertiban umum (Trantibum). Pelanggaran K3 (Keselamatan dan Kesehatan Kerja) merujuk pada tindakan atau perilaku yang melanggar peraturan dan prosedur keselamatan dan kesehatan kerja di lingkungan kerja. Pelanggaran Trantibum merujuk pada perilaku tidak tertib yang mengakibatkan atau berpotensi mengakibatkan terganggunya kepentingan umum.</t>
  </si>
  <si>
    <t>1. PGOT</t>
  </si>
  <si>
    <t>a. Kegiatan Penjaringan PGOT</t>
  </si>
  <si>
    <t>Penjaringan PGOT (Pengemis Gelandangan dan Orang Terlantar) adalah tindakan atau upaya yang dilakukan oleh Satpol PP untuk mengatur dan mengendalikan keberadaan dan perilaku kelompok PGOT di Kabupaten Purbalingga. 
Pengemis adalah orang-orang yang mendapatkan penghasilan dengan meminta-minta di muka umum dengan berbagai cara dan alasan untuk mengharapkan belas kasihan dari orang lain. 
Gelandangan adalah orang-orang yang hidup dalam keadaan tidak sesuai dengan norma kehidupan yang layak dalam masyarakat setempat, serta tidak mempunyai tempat tinggal dan pekerjaan tetap di wilayah tertentu dan hidup mengembara di tempat umum. 
Orang terlantar adalah perseorangan, keluarga, kelompok, masyarakat yang oleh karena sesuatu sebab tertentu mengalami kesulitan yang bersifat sosial, ekonomi atau psikologis serta tidak memiliki kemampuan untuk mengatasi kesulitannya."</t>
  </si>
  <si>
    <t>b. PGOT yang terjaring</t>
  </si>
  <si>
    <t>PGOT Terjaring adalah individu yang telah teridentifikasi dan ditangkap dalam operasi penertiban yang dilakukan oleh pihak berwenang terhadap gelandangan, pengemis, dan orang terlantar.</t>
  </si>
  <si>
    <t>2. PKL</t>
  </si>
  <si>
    <t>a. Kegiatan Penjaringan PKL</t>
  </si>
  <si>
    <t>Penjaringan PKL (Pedagang Kaki Lima) adalah kegiatan penertiban dan pembinaan pedagang yang berjualan dengan memanfaatkan area pinggir jalan raya ataupun trotoar</t>
  </si>
  <si>
    <t>b. PKL yang terjaring</t>
  </si>
  <si>
    <t>PKL Terjaring adalah pedagang yang berjualan dengan memanfaatkan area pinggir jalan raya ataupun trotoar yang terjaring penertiban oleh Satpol PP</t>
  </si>
  <si>
    <t>3. RAS</t>
  </si>
  <si>
    <t>a. Kegiatan Penjaringan RAS</t>
  </si>
  <si>
    <t>Penjaringan RAS (Razia Anak Sekolah) adalah penjaringan komunitas pelajar diluar sekolah pada saat jam pelajaran sekolah</t>
  </si>
  <si>
    <t>b. RAS yang terjaring</t>
  </si>
  <si>
    <t>Razia Anak Sekolah (RAS) Terjaring adalah pelajar yang berada diluar sekolah pada saat jam pelajaran sekolah yang terjaring razia oleh Satpol PP</t>
  </si>
  <si>
    <t>4. PSK</t>
  </si>
  <si>
    <t>a. Kegiatan Penjaringan PSK</t>
  </si>
  <si>
    <t>Penjaringan PSK (Pekerja Seks Komersial) adalah tindakan yang dilakukan oleh pihak berwenang atau aparat keamanan untuk mengidentifikasi, menangkap, dan menindak pelaku prostitusi di suatu wilayah. Komunitas PSK yang melanggar diatur dalam Peraturan Daerah Kabupaten Purbalingga Nomor 4 Tahun 2017 tentang Penanggulangan Penyakit Masyarakat Di Kabupaten Purbalingga</t>
  </si>
  <si>
    <t>b. PSK yang terjaring</t>
  </si>
  <si>
    <t>PSK Terjaring adalah PSK terjaring dalam operasi penertiban atau penangkapan terkait kegiatan prostitusi.</t>
  </si>
  <si>
    <t>5. Miras</t>
  </si>
  <si>
    <t>a. Kegiatan Penjaringan Miras</t>
  </si>
  <si>
    <t>Penjaringan Miras (Minuman keras) adalah kegiatan yang dilakukan untuk mengidentifikasi dan menangkap individu yang terlibat dalam peredaran atau konsumsi minuman keras (miras) ilegal sebagai penegakkan Perda Nomor 8 Tahun 2018 tentang Pengendalian dan Pengawasan Minuman Beralkohol di Kabupaten Purbalingga</t>
  </si>
  <si>
    <t>b. Orang terjaring penggunaan Miras</t>
  </si>
  <si>
    <t>Orang Terjaring menggunakan Miras adalah individu yang ditemukan atau tertangkap menggunakan minuman keras dalam kegiatan penegakan hukum atau penindakan terhadap pelanggaran terkait dengan konsumsi atau peredaran miras ilegal. (Perda Nomor 8 Tahun 2018 tentang Pengendalian dan Pengawasan Minuman Beralkohol yang terjaring Razia)</t>
  </si>
  <si>
    <t>6. DBHCHT</t>
  </si>
  <si>
    <t>DBHCHT (Dana Bagi Hasil Cukai Hasil Tembakau) adalah kegiatan yang menjaring penggunaan rokok illegal. Rokok ilegal adalah rokok yang diproduksi, diperoleh, atau diperdagangkan secara ilegal, biasanya melibatkan pelanggaran terhadap undang-undang atau regulasi terkait.</t>
  </si>
  <si>
    <t>7. Razia Reklame</t>
  </si>
  <si>
    <t>a. Kegiatan penertiban Reklame</t>
  </si>
  <si>
    <t>Kegiatan penertiban Reklame adalah kegiatan penertiban reklame yang terbit tidak sesuai dengan Perda Kabupaten Purbalingga Nomor 14 Tahun 2015 tentang Penyelenggaraan Izin Reklame. Penertiban reklame melibatkan proses pemantauan, pemeriksaan, dan penindakan terhadap reklame yang melanggar peraturan dan ketentuan yang berlaku.</t>
  </si>
  <si>
    <t>b. Reklame yang dilakukan penertiban</t>
  </si>
  <si>
    <t>Reklame yang dilakukan penertiban adalah reklame yang tidak sesuai dengan Perda Kabupaten Purbalingga Nomor 14 Tahun 2015 tentang Penyelenggaraan Izin Reklame</t>
  </si>
  <si>
    <t>buah</t>
  </si>
  <si>
    <t>1). Reklame Banner</t>
  </si>
  <si>
    <t xml:space="preserve">Reklame Banner adalah salah satu media promosi yang dicetak dengan print digital dengan ukuran lebih kecil dari baliho. Reklame banner yang dilakukan penertiban merupakan reklame banner yang tidak sesuai dengan Perda Kabupaten Purbalingga Nomor 14 Tahun 2015 tentang Penyelenggaraan Izin Reklame. </t>
  </si>
  <si>
    <t>2). Reklame Baliho</t>
  </si>
  <si>
    <t xml:space="preserve">Reklame Baliho adalah reklame yang terbuat dari papan kayu atau bahan lain dan dipasang pada konstruksi yang tidak permanen dan tujuan materinya mempromosikan suatu produk atau kegiatan yang bersifat insidentil. Reklame baliho yang dilakukan penertiban merupakan reklame baliho yang tidak sesuai dengan Perda Kabupaten Purbalingga Nomor 14 Tahun 2015 tentang Penyelenggaraan Izin Reklame. </t>
  </si>
  <si>
    <t>3). Reklame Spanduk</t>
  </si>
  <si>
    <t xml:space="preserve">Reklame spanduk adalah jenis reklame visual yang terbuat dari kain yang memanjang, dengan posisi vertikal melintang/horizontal. Reklame spanduk yang dilakukan penertiban merupakan reklame spanduk yang tidak sesuai dengan Perda Kabupaten Purbalingga Nomor 14 Tahun 2015 tentang Penyelenggaraan Izin Reklame. </t>
  </si>
  <si>
    <t>4). Reklame habis masa Izin</t>
  </si>
  <si>
    <t>Reklame habis masa Izin adalah Iklan atau papan reklame yang telah melewati batas waktu izin yang telah ditetapkan oleh otoritas terkait. Setiap reklame biasanya diberikan izin untuk dipasang selama jangka waktu tertentu, setelah itu perlu diperbaharui atau dihapus.</t>
  </si>
  <si>
    <t>5). Vendor/ Pesang Iklan</t>
  </si>
  <si>
    <t>Vendor/ Pasang Iklan adalah iihak atau perusahaan yang bertanggung jawab dalam memasang iklan atau reklame.</t>
  </si>
  <si>
    <t>8. Protokol Kesehatan</t>
  </si>
  <si>
    <t>a. Kegiatan Pejaringan Pelanggar Protokol Kesehatan</t>
  </si>
  <si>
    <t>Kegiatan Pejaringan Pelanggar Protokol Kesehatan adalah proses pengawasan dan pemeriksaan terhadap pelaksanaan protokol kesehatan di suatu daerah guna memastikan kepatuhan terhadap langkah-langkah pencegahan penyebaran penyakit Covid-19</t>
  </si>
  <si>
    <t>b. Jumlah orang terjaring</t>
  </si>
  <si>
    <t>Orang terjaring Kegiatan Penjaringan Protokol Kesehatan adalah orang yang melanggar protokol kesehatan yang telah ditetapkan dan terjaring operasi protokol kesehatan</t>
  </si>
  <si>
    <t>Angka pelanggaran Tantribum</t>
  </si>
  <si>
    <t>Angka pelanggaran Tantribum adalah jumlah Pelanggaran Tantribum dibagi dengan jumlah penduduk tahun tersebut dikali dengan 10.000</t>
  </si>
  <si>
    <t>(Jumlah pelanggaran K3/ Trantribum / Jumlah penduduk) *10.000</t>
  </si>
  <si>
    <t>Angka penurunan pelanggaran Trantribum</t>
  </si>
  <si>
    <t>Angka penurunan pelanggaran Trantribum adalah penurunan jumlah pelanggaran lalu lintas yang terjadi dalam suatu wilayah atau periode waktu tertentu</t>
  </si>
  <si>
    <t>Angka pelanggaran tahun n-1 dikurangi Angka pelanggaran tahun n</t>
  </si>
  <si>
    <t>Jumlah kasus kriminalitas</t>
  </si>
  <si>
    <t>Kasus kriminalitas adalah kasus tindak pidana atau pelanggaran hukum yang tercatat, dilaporkan, atau ditangani oleh lembaga penegak hukum, seperti polisi, kejaksaan, atau pengadilan.</t>
  </si>
  <si>
    <t>Perhitungan manual laporan masuk</t>
  </si>
  <si>
    <t>kasus</t>
  </si>
  <si>
    <t>Angka kriminalitas</t>
  </si>
  <si>
    <t>Angka Kejahatan atau Risiko Terkena Kejahatan adalah jumlah kejahatan setahun dibagi dengan jumlah penduduk tahun ybs dikalikan 10.000.</t>
  </si>
  <si>
    <t>(Jumlah kriminalitas / Jumlah penduduk) *10.000</t>
  </si>
  <si>
    <t>Tabel 8.9</t>
  </si>
  <si>
    <t>Jumlah Kasus Sosial di Kabupaten Purbalingga Tahun 2018-2023</t>
  </si>
  <si>
    <t>Jumlah Kasus Narkoba</t>
  </si>
  <si>
    <t xml:space="preserve">Kasus narkoba adalah kegiatan yang terkait dengan penyalahgunaan dan peredaran narkotika. </t>
  </si>
  <si>
    <t>Perhitungan manual</t>
  </si>
  <si>
    <t>Satpol PP (BNN, Polres)</t>
  </si>
  <si>
    <t>Jumlah Kasus Pembunuhan</t>
  </si>
  <si>
    <t xml:space="preserve">Kasus Pembunuhan adalah tindakan menghilangkan nyawa seseorang dengan sengaja dan ilegal. </t>
  </si>
  <si>
    <t>Jumlah Kasus Seksual</t>
  </si>
  <si>
    <t>Kasus seksual adalah kejadian di mana seseorang secara paksa atau tanpa persetujuan melakukan tindakan seksual terhadap orang lain</t>
  </si>
  <si>
    <t>Jumlah Kasus Penganiayaan</t>
  </si>
  <si>
    <t>Penganiayaan adalah tindakan atau perilaku yang melibatkan penggunaan kekerasan atau kekuatan fisik secara sengaja untuk menyebabkan cedera, luka, atau penderitaan pada orang lain.</t>
  </si>
  <si>
    <t>Jumlah Kasus Pencurian</t>
  </si>
  <si>
    <t xml:space="preserve">Pencurian adalah pengambilan properti milik orang lain secara tidak sah tanpa seizin pemilik. </t>
  </si>
  <si>
    <t>Jumlah Kasus Penipuan</t>
  </si>
  <si>
    <t xml:space="preserve">Penipuan adalah tindakan atau praktik yang dilakukan dengan maksud menyesatkan atau menipu orang lain untuk mendapatkan keuntungan pribadi atau merugikan orang lain secara finansial atau dalam hal lainnya. </t>
  </si>
  <si>
    <t>Jumlah Kasus Pemalsuan Uang</t>
  </si>
  <si>
    <t>Pemalsuan uang adalah tindakan ilegal atau kejahatan yang dilakukan dengan sengaja membuat, mencetak, atau menggandakan uang palsu dengan maksud untuk menipu orang lain dan menggunakan uang palsu tersebut sebagai alat pembayaran yang sah.</t>
  </si>
  <si>
    <t>Tabel 8.10</t>
  </si>
  <si>
    <t>Pelayanan Bencana Kebakaran di Kabupaten Purbalingga Tahun 2018-2023</t>
  </si>
  <si>
    <t>Jumlah Kejadian Kebakaran</t>
  </si>
  <si>
    <t xml:space="preserve">Kebakaran adalah peristiwa bencana yang berasal dari api yang tidak dapat dikehendaki dan menimbulkan kerugian baik kerugian materi atau non materi, serta menghilangkan nyawa. </t>
  </si>
  <si>
    <t>kejadian</t>
  </si>
  <si>
    <t>1) Permukiman</t>
  </si>
  <si>
    <t>Kebakaran yang terjadi di sekitar tempat tinggal warga contoh kebakaran seperti:
1. Kebakaran Rumah</t>
  </si>
  <si>
    <t>Kejadian</t>
  </si>
  <si>
    <t>2) Ruko</t>
  </si>
  <si>
    <t xml:space="preserve">Kebakaran yang terjadi di tempat produksi barang/ tempat jual beli seperti:
1. Kebakaran Ruko (Rumah Toko)
2. Kebakaran Industri </t>
  </si>
  <si>
    <t>3) Gudang</t>
  </si>
  <si>
    <t xml:space="preserve">Kebakaran yang terjadi di tempat penyimpanan hasil produksi </t>
  </si>
  <si>
    <t>4) Mobil/Motor</t>
  </si>
  <si>
    <t xml:space="preserve">Kebakaran yang terjadi pada kendaraan transportasi umum </t>
  </si>
  <si>
    <t>5) Lahan</t>
  </si>
  <si>
    <t>Kebakaran yang disebabkan oleh mengeringnya tumbuhan yang tumbuh di halaman terbuka</t>
  </si>
  <si>
    <t>Jumlah kejadian kebakaran yang terlayani dalam tingkat waktu tanggap (respon time)</t>
  </si>
  <si>
    <t>Jumlah kejadian kebakaran yang terlayani dalam tingkat waktu tanggap (respon time) adalah jumlah kejadian kebakaran yang berhasil mendapatkan respon dari aparat pemadam kebakaran dalam waktu yang ditentukan setelah laporan atau panggilan darurat diterima. Dari posisi start sampai ke lokasi kejadian kebakaran untuk melakukan pemadaman/pengendalian kebakaran tidak kurang dari 15 menit</t>
  </si>
  <si>
    <t>Persentase capaian layanan pemadaman, penyelamatan dan evakuasi korban kebakaran (Tingkat waktu tanggap (respon time rate) penanganan kebakaran)</t>
  </si>
  <si>
    <t>Persentase capaian layanan pemadaman, penyelamatan dan evakuasi korban kebakaran (Tingkat waktu tanggap (respon time rate) penanganan kebakaran) adalah perbandingan antara Jumlah kejadian kebakaran yang terlayani dalam tingkat waktu tanggap (respon time) dengan Jumlah kejadian kebakaran</t>
  </si>
  <si>
    <t>Jumlah kejadian kebakaran yang terlayani dalam tingkat waktu tanggap (respon time) / Jumlah kejadian kebakaran * 100%</t>
  </si>
  <si>
    <t>Cakupan Pelayanan Bencana Kebakaran dan Non Kebakaran/ Persentase Pelayanan Kebakaran dan Non Kebakaran</t>
  </si>
  <si>
    <t>Cakupan Pelayanan Bencana Kebakaran dan Non Kebakaran adalah perbandingan antara Jumlah Kejadian Kebakaran dan Non Kebakaran dengan Jumlah Kejadian Kebakaran dan Non Kebakaran yang Terlayani</t>
  </si>
  <si>
    <t>(Jumlah Kejadian Kebakaran dan Non Kebakaran/Jumlah Kejadian Kebakaran dan Non Kebakaran yang Terlayani)*100%</t>
  </si>
  <si>
    <t xml:space="preserve">Jumlah Aparatur Pemadam Kebakaran </t>
  </si>
  <si>
    <t>Aparatur pemadam kebakaran adalah anggota atau personel pemadam kebakaran yang ada dalam suatu organisasi, termasuk pemadam kebakaran profesional, sukarelawan, staf administrasi, dan personel pendukung lainnya.</t>
  </si>
  <si>
    <t xml:space="preserve">Jumlah Aparatur Pemadam Kebakaran yang memenuhi standar kualifikasi </t>
  </si>
  <si>
    <t>Aparatur Pemadam Kebakaran yang memenuhi standar kualifikasi adalah aparatur pemadam kebakaran yang telah memenuhi Standar Kualifikasi Pemadam sebagaimana dimaksud Peraturan Menteri Dalam Negeri Nomor 16 Tahun 2009 tentang Standar Kualifikasi Aparatur Pemadam Kebakaran</t>
  </si>
  <si>
    <t xml:space="preserve">Persentase Aparatur Pemadam Kebakaran yng memenuhi standar kualifikasi </t>
  </si>
  <si>
    <t>Persentase Aparatur Pemadam Kebakaran yang memenuhi standar kualifikasi adalah perbandingan antara jumlah anggota atau personel pemadam kebakaran yang memiliki kualifikasi yang sesuai dengan standar yang ditetapkan terhadap total anggota atau personel pemadam kebakaran dalam suatu organisasi atau lembaga pemadam kebakaran</t>
  </si>
  <si>
    <t>(Jumlah Aparatur Pemadam Kebakaran yang memenuhi standar kualifikasi / Jumlah Aparatur Pemadam Kebakaran)*100%</t>
  </si>
  <si>
    <t xml:space="preserve">Jumlah mobil pemadam kebakaran di atas 3000-5000 liter </t>
  </si>
  <si>
    <t xml:space="preserve">Mobil pemadam kebakaran di atas 3000-5000 liter adalah kendaraan pemadam kebakaran yang memiliki kapasitas tangki air antara 3000 hingga 5000 liter. </t>
  </si>
  <si>
    <t>Jumlah PMK (Pos Melayani Kebakaran)</t>
  </si>
  <si>
    <t>PMK (Pos Melayani Kebakaran) adalah fasilitas atau pos yang memiliki peralatan pemadam kebakaran, seperti mobil pemadam kebakaran, tangki air, peralatan pemadam api, alat komunikasi, dan peralatan darurat lainnya. PMK juga biasanya dilengkapi dengan personel yang terlatih dalam penanganan kebakaran dan pertolongan pertama</t>
  </si>
  <si>
    <t>PMK</t>
  </si>
  <si>
    <t>Jumlah WMK (Wilayah Melayani Kebakaran)</t>
  </si>
  <si>
    <t>WMK (Wilayah Manajemen Kebakaran) adalah pengelompokan hunian yang memiliki kesamaan kebutuhan proteksi kebakaran dalam batas wilayah yang ditentukan secara alamiah ataupun buatan, WMK juga merupakan batas wilayah layanan sebuah Instansi Pemadam Kebakaran di Kabupaten.</t>
  </si>
  <si>
    <t>WMK</t>
  </si>
  <si>
    <t>Persentase jumlah mobil pemadam kebakaran di atas 3000-5000 liter pada WMK</t>
  </si>
  <si>
    <t>Persentase jumlah mobil pemadam kebakaran di atas 3000-5000 liter pada WMK adalah perbandingan antara jumlah mobil pemadam kebakaran dengan kapasitas tangki air antara 3000 hingga 5000 liter terhadap total mobil pemadam kebakaran yang ada dalam WMK tersebut, dikalikan dengan 100 untuk mendapatkan persentasenya.</t>
  </si>
  <si>
    <t>Jumlah mobil pemadam kebakaran di atas 3000-5000 liter dibagi  Jumlah WMK (Wilayah Melayani Kebakaran) dikali 100%</t>
  </si>
  <si>
    <t>Tabel 8.11</t>
  </si>
  <si>
    <t>Indeks Risiko Bencana dan Indeks Ketahanan Daerah di Kabupaten Purbalingga Tahun 2018-2023</t>
  </si>
  <si>
    <t>Indeks Risiko Bencana (IRB)</t>
  </si>
  <si>
    <t>Indeks Risiko Bencana (IRB) adalah suatu perangkat analisis kebencanaan yang menunjukkan riwayat nyata kebencanaan yang telah terjadi dan menimbulkan kerugian</t>
  </si>
  <si>
    <t>Release BNPB</t>
  </si>
  <si>
    <t>masih dalam perhitungan</t>
  </si>
  <si>
    <t>BPBD</t>
  </si>
  <si>
    <t>Indeks Ketahanan Daerah (IKD)</t>
  </si>
  <si>
    <t>Indeks Ketahanan Daerah (IKD) adalah instrumen untuk mengukur kapasitas suatu daerah dengan asumsi bahwa bahaya atau ancaman bencana serta kerentanan di suatu daerah tersebut kondisinya tetap</t>
  </si>
  <si>
    <t>7 prioritas, 71 indikator dan 284 pertanyaan</t>
  </si>
  <si>
    <t>Persentase Peningkatan IKD</t>
  </si>
  <si>
    <t>Persentase Peningkatan IKD adalah besaran angka dalam persen yang menunjukkan nilai indeks ketahanan suatau daerah atau wilayah yang dihitung dari satu periode ke periode berikutnya.</t>
  </si>
  <si>
    <t>((IKD Tahun t - IKD Tahun (t-1) dibagi IKD Tahun(t-1))*100%</t>
  </si>
  <si>
    <t>Tabel 8.12</t>
  </si>
  <si>
    <t>Kejadian Bencana Alam di Kabupaten Purbalingga Tahun 2018-2023</t>
  </si>
  <si>
    <t>Angin topan</t>
  </si>
  <si>
    <t>Angin topan adalah pusaran angin kencang dengan kecepatan angin 120 km/jam atau lebih yang sering terjadi di wilayah tropis diantara garis balik utara dan selatan, kecuali di daerah-daerah yang sangat berdekatan dengan khatulistiwa.</t>
  </si>
  <si>
    <t>perhitungan manual</t>
  </si>
  <si>
    <t>Banjir</t>
  </si>
  <si>
    <t>Banjir adalah peristiwa atau keadaan dimana terendamnya suatu daerah atau daratan karena volume air yang meningkat.</t>
  </si>
  <si>
    <t>Gas Beracun</t>
  </si>
  <si>
    <t>Gas Beracun adalah suatu gas yang bereaksi dengan darah dan dapat menyebabkan kematian jika terhirup atau terpapar dalam konsentrasi yang cukup tinggi</t>
  </si>
  <si>
    <t>Kebakaran hutan</t>
  </si>
  <si>
    <t>Situasi dimana hutan / lahan dilanda api yang menimbulkan korban dan/atau kerugian.</t>
  </si>
  <si>
    <t>Gempa Bumi</t>
  </si>
  <si>
    <t>Gempa Bumi adalah peristiwa berguncangnya bumi yang disebabkan oleh tumbukan antar lempeng bumi, aktivitas sesar (patahan) gunung api, dan runtuhan batuan</t>
  </si>
  <si>
    <t>Kekeringan</t>
  </si>
  <si>
    <t>Kekeringan adalah ketersediaan air yang jauh di bawah kebutuhan air untuk kebutuhan hidup, pertanian, kegiatan ekonomi dan lingkungan</t>
  </si>
  <si>
    <t>desa</t>
  </si>
  <si>
    <t>Letusan Gunung Api</t>
  </si>
  <si>
    <t>Letusan Gunung Api adalah proses pelepasan material dari gunung berapi berupa lava, gas, abu dan lain-lain ke atmosfir bumi dan merupakan bagian dari aktivitas vulkanik yang dikenal dengan istilah "erupsi".</t>
  </si>
  <si>
    <t>Tanah Longsor</t>
  </si>
  <si>
    <t xml:space="preserve">Tanah longsor adalah kejadian longsor kecil sampai dengan besar yang menutup akses kegiatan masyarakat. 
</t>
  </si>
  <si>
    <t>Tabel 8.13</t>
  </si>
  <si>
    <t>Pelayanan Penanggulangan Bencana di Kabupaten Purbalingga Tahun 2018-2023</t>
  </si>
  <si>
    <t>Jumlah korban bencana</t>
  </si>
  <si>
    <t>Korban bencana adalah orang atau sekelompok orang yang menderita atau meninggal dunia akibat bencana.</t>
  </si>
  <si>
    <t>korban terdampak</t>
  </si>
  <si>
    <t>Jumlah pelayanan korban bencana</t>
  </si>
  <si>
    <t>Pelayanan Korban Bencana adalah serangkaian kegiatan yang dilakukan dengan segera pada saat kejadian bencana untuk menangani dan menyelamatkan korban bencana.</t>
  </si>
  <si>
    <t>pelayanan</t>
  </si>
  <si>
    <t>Cakupan pelayanan korban bencana</t>
  </si>
  <si>
    <t>Cakupan pelayanan korban bencana adalah perbandingan jumlah korban bencana yang berhasil dicari, ditolong, dievakuasi dengan perkiraan jumlah seluruh korban bencana</t>
  </si>
  <si>
    <t>Jumlah korban bencana yang berhasil dicari, ditolong, dievakuasi dibagi dengan jumlah perkiraan seluruh korban bencana dikalikan 100%</t>
  </si>
  <si>
    <t>Jumlah Desa Tangguh Bencana</t>
  </si>
  <si>
    <t>Desa yang memiliki kemampuan mandiri untuk beradaptasi dan menghadapi ancaman bencana, serta memulihkan diri dengan segera dari dampak bencana yang merugikan (Berdasarkan Peraturan Kepala BNPB Nomor 1 Tahun 2012)
Jumlah desa yang mendapatkan pelatihan dan simulasi mengenai penanggulan/ mitigasi bencana</t>
  </si>
  <si>
    <t>Jumlah Masyarakat Tangguh Bencana</t>
  </si>
  <si>
    <t>Masyarakat Tangguh Bencana adalah orang yang tergabung dalam sebuah tim khusus dalam penanggulan/ mitigasi bencana. Masyarakat/individu yang memiliki kemampuan mandiri untuk beradaptasi dan menghadapi ancaman bencana, serta memulihkan diri dengan segera dari dampak bencana</t>
  </si>
  <si>
    <t>SK Kepala Desa, 1 desa 100 orang</t>
  </si>
  <si>
    <t>Jumlah Sosialisasi Mitigasi Bencana</t>
  </si>
  <si>
    <t>Sosialisasi Mitigasi Bencana adalah serangkaian upaya yang dilakukan untuk mengurangi risiko bencana, baik melalui pembangunan fisik maupun penyadaran dan peningkatan kemampuan menghadapi ancaman bencana</t>
  </si>
  <si>
    <t>Target lokasi sosialisasi sigap bencana</t>
  </si>
  <si>
    <t xml:space="preserve">Target lokasi sosialisasi sigap bencana adalah rencana pemberian pemahaman, pelatihan, edukasi kepada desa yang memiliki potensi terjadi bencana </t>
  </si>
  <si>
    <t>lokasi</t>
  </si>
  <si>
    <t>Cakupan pemberdayaan masyarakat terhadap kesiapsiagaan bencana</t>
  </si>
  <si>
    <t>Cakupan pemberdayaan masyarakat terhadap kesiapsiagaan bencana adalah perbandingan jumlah sosialisasi mitigasi bencana dengan target pemberdayaan masyarakat terhadap kesiapsiagaan bencana</t>
  </si>
  <si>
    <t>(Jumlah sosialisasi mitigasi bencana/ Target lokasi sosialisasi sigap bencana)*100%</t>
  </si>
  <si>
    <t>Jumlah Dokumen KRB (Kajian Resiko Bencana)</t>
  </si>
  <si>
    <t>Dokumen KRB (Kajian Resiko Bencana) adalah dokumen yang berisi tentang mekanisme terpadu untuk memberikan gambaran menyeluruh terhadap risiko bencana suatu daerah dengan menganalisis Tingkat Ancaman, Tingkat Kerugian dan Kapasitas Daerah</t>
  </si>
  <si>
    <t>dokumen</t>
  </si>
  <si>
    <t>Tabel 8.14</t>
  </si>
  <si>
    <t>Kondisi Kebencanaan di Kabupaten Purbalingga Tahun 2018-2023</t>
  </si>
  <si>
    <t>SISTEM PERINGATAN DINI</t>
  </si>
  <si>
    <t>1. Jumlah Sistem Peringatan Dini Banjir</t>
  </si>
  <si>
    <t>1. Jumlah Sistem Elektronik</t>
  </si>
  <si>
    <t>2. Jumlah Peringatan Dini Tradisional</t>
  </si>
  <si>
    <t>Yang membutuhkan interaksi manusia</t>
  </si>
  <si>
    <t>2. Jumlah Sistem Peringatan Dini Gunung Meletus</t>
  </si>
  <si>
    <t>3. Jumlah Sistem Peringatan Dini Longsor</t>
  </si>
  <si>
    <t>4. Jumlah Sistem Peringatan Dini Gempa</t>
  </si>
  <si>
    <t>5. Jumlah Sistem Peringatan Dini Tsunami</t>
  </si>
  <si>
    <t>6. Jumlah Sistem Peringatan Dini Lainnya</t>
  </si>
  <si>
    <t>KAWASAN RAWAN BENCANA</t>
  </si>
  <si>
    <t>Daerah yang memiliki risiko tinggi terhadap ancaman terjadinya bencana baik akibat kondisi geografis, geologis dan demografis maupun karena ulah manusia</t>
  </si>
  <si>
    <t>1. Jumlah Kawasan Rawan Bencana Banjir</t>
  </si>
  <si>
    <t>ha</t>
  </si>
  <si>
    <t>2. Jumlah Kawasan Rawan Bencana Gunung Meletus</t>
  </si>
  <si>
    <t>3. Jumlah Kawasan Rawan Bencana Longsor</t>
  </si>
  <si>
    <t>7. Jumlah Kawasan Rawan Bencana Gerakan Tanah</t>
  </si>
  <si>
    <t>4. Jumlah Kawasan Rawan Bencana Gempa Bumi</t>
  </si>
  <si>
    <t>5. Jumlah Kawasan Rawan Bencana Tsunami</t>
  </si>
  <si>
    <t>6. Jumlah Kawasan Rawan Bencana Kebakaran (Hutan Lindung)</t>
  </si>
  <si>
    <t>8. Jumlah Kawasan Rawan Bencana Angin Topan</t>
  </si>
  <si>
    <t>JUMLAH KORBAN BENCANA</t>
  </si>
  <si>
    <t>1. Korban Bencana Banjir</t>
  </si>
  <si>
    <t>jiwa</t>
  </si>
  <si>
    <t>1. Meninggal</t>
  </si>
  <si>
    <t>2. Luka-Luka</t>
  </si>
  <si>
    <t>2. Korban Bencana Gunung Meletus</t>
  </si>
  <si>
    <t>3. Korban Bencana Longsor</t>
  </si>
  <si>
    <t>4. Korban Bencana Gempa Bumi</t>
  </si>
  <si>
    <t>5. Korban Bencana Tsunami</t>
  </si>
  <si>
    <t>6. Korban Bencana Kebakaran hutan/lahan</t>
  </si>
  <si>
    <t>7. Korban Bencana Angin</t>
  </si>
  <si>
    <t>JUMLAH PENGUNGSI AKIBAT BENCANA</t>
  </si>
  <si>
    <t>1. Jumlah Pengungsi Akibat Bencana Banjir</t>
  </si>
  <si>
    <t>2. Jumlah Pengungsi Akibat Bencana Gunung Meletus</t>
  </si>
  <si>
    <t>3. Jumlah Pengungsi Akibat Bencana Longsor</t>
  </si>
  <si>
    <t>4. Jumlah Pengungsi Akibat Bencana Gempa Bumi</t>
  </si>
  <si>
    <t>5. Jumlah Pengungsi Akibat Bencana Tsunami</t>
  </si>
  <si>
    <t>6. Jumlah Pengungsi Akibat Bencana Kebakaran hutan/lahan</t>
  </si>
  <si>
    <t>JUMLAH KERUGIAN AKIBAT BENCANA</t>
  </si>
  <si>
    <t>1. Jumlah Kerugian Akibat Bencana Banjir</t>
  </si>
  <si>
    <t>Rp</t>
  </si>
  <si>
    <t>2. Jumlah Kerugian Akibat Bencana Gunung Meletus</t>
  </si>
  <si>
    <t>3. Jumlah Kerugian Akibat Bencana Longsor</t>
  </si>
  <si>
    <t>4. Jumlah Kerugian Akibat Bencana Gempa Bumi</t>
  </si>
  <si>
    <t>5. Jumlah Kerugian Akibat Bencana Angin</t>
  </si>
  <si>
    <t>6. Jumlah Kerugian Akibat Bencana Kebakaran hutan/ lahan</t>
  </si>
  <si>
    <t>7. Jumlah Kerugian Akibat Bencana Kekeringan</t>
  </si>
  <si>
    <t>PRASARANA DAN SARANA TANGGAP BENCANA</t>
  </si>
  <si>
    <t>1. Transportasi</t>
  </si>
  <si>
    <t>1. Jenis Angkutan Darat</t>
  </si>
  <si>
    <t>a. Kendaraan Roda 2</t>
  </si>
  <si>
    <t>b. Kendaraan Roda 4</t>
  </si>
  <si>
    <t>c. Kendaraan Roda &gt; 4</t>
  </si>
  <si>
    <t>2. Jenis Angkutan Laut</t>
  </si>
  <si>
    <t>a. Kapal Penyelamat</t>
  </si>
  <si>
    <t>b. Speedboat</t>
  </si>
  <si>
    <t>c. Jenis Angkutan Udara/Helikopter</t>
  </si>
  <si>
    <t>2. Jumlah Peralatan Komunikasi</t>
  </si>
  <si>
    <t>1. Handy Talky</t>
  </si>
  <si>
    <t>2. Telpon Satelit</t>
  </si>
  <si>
    <t>3. Radio Pemancar</t>
  </si>
  <si>
    <t>4. RIG</t>
  </si>
  <si>
    <t>5. SSB</t>
  </si>
  <si>
    <t>6. Peralatan Komunikasi Lainnya</t>
  </si>
  <si>
    <t>7. Alat Studio Komunikasi</t>
  </si>
  <si>
    <t>a. Monitor Drone</t>
  </si>
  <si>
    <t>b. Handphone</t>
  </si>
  <si>
    <t>-</t>
  </si>
  <si>
    <t>c. Antena Repeater</t>
  </si>
  <si>
    <t>d. MSA Breathing Apparatus</t>
  </si>
  <si>
    <t>e. Repeater</t>
  </si>
  <si>
    <t>f. Profesional sound system</t>
  </si>
  <si>
    <t>g. Slide projector</t>
  </si>
  <si>
    <t>h. Layar film/projector</t>
  </si>
  <si>
    <t>i. Facsmile</t>
  </si>
  <si>
    <t>j. Antena penerima VHF</t>
  </si>
  <si>
    <t>k. Telephone</t>
  </si>
  <si>
    <t>l. Kamera CCTV</t>
  </si>
  <si>
    <t>m. Pesawat telepon</t>
  </si>
  <si>
    <t>n. Kamera video</t>
  </si>
  <si>
    <t>3. Peralatan Kesehatan</t>
  </si>
  <si>
    <t>1. Mobil Ambulance</t>
  </si>
  <si>
    <t>2. Tandu</t>
  </si>
  <si>
    <t>3. Tabung Oksigen</t>
  </si>
  <si>
    <t>4. Peralatan Kesehatan Lainnya</t>
  </si>
  <si>
    <t>4. Peralatan Air Bersih</t>
  </si>
  <si>
    <t>1. Mobil Tangki Air</t>
  </si>
  <si>
    <t>2. Tangki Air</t>
  </si>
  <si>
    <t>3. Flexible Tank/Torn</t>
  </si>
  <si>
    <t>4. WTP 250 lt</t>
  </si>
  <si>
    <t>5. WTP Mini</t>
  </si>
  <si>
    <t>6. Pompa Air</t>
  </si>
  <si>
    <t>7. Peralatan Air Bersih Lainnya</t>
  </si>
  <si>
    <t>5. MCK (Mandi Cuci Kakus) Mobile</t>
  </si>
  <si>
    <t>6. Alat Berat</t>
  </si>
  <si>
    <t>1. Beco</t>
  </si>
  <si>
    <t>2. Buldozer</t>
  </si>
  <si>
    <t>3. Eskavator</t>
  </si>
  <si>
    <t>4. Peralatan Alat Berat Lainnya</t>
  </si>
  <si>
    <t>7. Peralatan Hunian Sementara</t>
  </si>
  <si>
    <t>1. Tenda Posko</t>
  </si>
  <si>
    <t>2. Tenda Keluarga</t>
  </si>
  <si>
    <t>3. Tenda Regu</t>
  </si>
  <si>
    <t>4. Tenda Pleton</t>
  </si>
  <si>
    <t>6. Tenda Pengungsi</t>
  </si>
  <si>
    <t>7. Dapur Umum</t>
  </si>
  <si>
    <t>8. Generator</t>
  </si>
  <si>
    <t>10. Peralatan Hunian Sementara Lainnya</t>
  </si>
  <si>
    <t>8. Kebakaran</t>
  </si>
  <si>
    <t>1. Mobil Pemadam Kebakaran</t>
  </si>
  <si>
    <t>2. Pos Pemadam Kebakaran</t>
  </si>
  <si>
    <t>9. Alat Laboratorium Bencana</t>
  </si>
  <si>
    <t>1. Alat Selam</t>
  </si>
  <si>
    <t>2. Masker Antigas</t>
  </si>
  <si>
    <t>3. EWS Tanah Longsor</t>
  </si>
  <si>
    <t>4. Sepatu safety</t>
  </si>
  <si>
    <t>10. Alat Komputer</t>
  </si>
  <si>
    <t>1. Komputer</t>
  </si>
  <si>
    <t>2. Printer</t>
  </si>
  <si>
    <t>3. Laptop</t>
  </si>
  <si>
    <t>4. Internet</t>
  </si>
  <si>
    <t>5. Hard disk</t>
  </si>
  <si>
    <t>6. Trolley laptop</t>
  </si>
  <si>
    <t>7. Scanner</t>
  </si>
  <si>
    <t>11. Alat Bengkel</t>
  </si>
  <si>
    <t>1. Alat Ukur Digital</t>
  </si>
  <si>
    <t>2. Set alat perbengkelan</t>
  </si>
  <si>
    <t>12. Alat Pertanian</t>
  </si>
  <si>
    <t>1. Alat Semprot Atau Missbrower</t>
  </si>
  <si>
    <t>.13. Alat Kantor Rumah Tangga</t>
  </si>
  <si>
    <t>1. Fan Missblower</t>
  </si>
  <si>
    <t>2. Televisi Posko Covid</t>
  </si>
  <si>
    <t>3. Tangki Air (toren)</t>
  </si>
  <si>
    <t>4. Mesin Fogging</t>
  </si>
  <si>
    <t>5. Mesin Ketik Manual Portable</t>
  </si>
  <si>
    <t>6. Filing cabinet besi</t>
  </si>
  <si>
    <t>7. Brankas</t>
  </si>
  <si>
    <t>8. White Board</t>
  </si>
  <si>
    <t>9. Papan Tulis</t>
  </si>
  <si>
    <t>10. Lemari kayu</t>
  </si>
  <si>
    <t>11. AC Unit</t>
  </si>
  <si>
    <t>12. Unit power supply (UPS)</t>
  </si>
  <si>
    <t>13. Meja kerja pegawai eselon IV</t>
  </si>
  <si>
    <t>14. Meja kerja pegawai non struktural</t>
  </si>
  <si>
    <t>15. Kursi kerja pejabat eselon III</t>
  </si>
  <si>
    <t>16. Kursi kerja pejabat eselon IV</t>
  </si>
  <si>
    <t>17. Kursi kerja pegawai non struktural</t>
  </si>
  <si>
    <t>18. Lemari buku untuk pejabat eselon III</t>
  </si>
  <si>
    <t>19. Meja rapat</t>
  </si>
  <si>
    <t>20. Meja baca</t>
  </si>
  <si>
    <t>21. Televisi</t>
  </si>
  <si>
    <t>22. Alat pemotong rumput</t>
  </si>
  <si>
    <t>23. Tabung gas</t>
  </si>
  <si>
    <t>24. Rak besi</t>
  </si>
  <si>
    <t>25. Meisn absensi</t>
  </si>
  <si>
    <t>26. Wireless</t>
  </si>
  <si>
    <t>27. Tangga aluminium</t>
  </si>
  <si>
    <t>28. Alat pemadam portable</t>
  </si>
  <si>
    <t>29. Hidran kebakaran</t>
  </si>
  <si>
    <t>30. Meja kantor</t>
  </si>
  <si>
    <t>31. Lemari etalase</t>
  </si>
  <si>
    <t>32. Lemari es</t>
  </si>
  <si>
    <t>33. Lemari kaca</t>
  </si>
  <si>
    <t>34. Rak arsip</t>
  </si>
  <si>
    <t>35. Kipas angin</t>
  </si>
  <si>
    <t>14. Alat Kedokteran</t>
  </si>
  <si>
    <t>1. Termogun</t>
  </si>
  <si>
    <t>15. Alat Semprot Mesin</t>
  </si>
  <si>
    <t>Steamer</t>
  </si>
  <si>
    <t>16. Alat Sar</t>
  </si>
  <si>
    <t>1. Descender Autostop</t>
  </si>
  <si>
    <t>2. Safety Helmet</t>
  </si>
  <si>
    <t>3. Tali Alat Bantu Sar/ sider harnest</t>
  </si>
  <si>
    <t>4. Fullbody Harnes</t>
  </si>
  <si>
    <t>5. Tali Kapal</t>
  </si>
  <si>
    <t>6. Helm pemadam kebakaran</t>
  </si>
  <si>
    <t>7. Tali Karmentel/Alat bantu pengaman SAR</t>
  </si>
  <si>
    <t>8. Discender</t>
  </si>
  <si>
    <t>17. Peralatan Evakuasi Di Air</t>
  </si>
  <si>
    <t>1. Perahu Karet</t>
  </si>
  <si>
    <t>2. Pelampung</t>
  </si>
  <si>
    <t>3. Dayung</t>
  </si>
  <si>
    <t>4. Perahu Lipat 4, 28 m</t>
  </si>
  <si>
    <t>5. Perahu Lipat 3, 85 m</t>
  </si>
  <si>
    <t>6. Helm Rafting</t>
  </si>
  <si>
    <t>7. Mesin Perahu Karet</t>
  </si>
  <si>
    <t>18. Alat Penerangan</t>
  </si>
  <si>
    <t>1. Senter</t>
  </si>
  <si>
    <t>2. Lampu Senter HID Search Light</t>
  </si>
  <si>
    <t>3. Light Tower Port</t>
  </si>
  <si>
    <t>4. Jenset</t>
  </si>
  <si>
    <t>19. Alat Perlindungan</t>
  </si>
  <si>
    <t>5. Tenda Pengungsi</t>
  </si>
  <si>
    <t>20. Alat Peraga</t>
  </si>
  <si>
    <t>1. Steamer rambut</t>
  </si>
  <si>
    <t>21. Peralatan Lainnya</t>
  </si>
  <si>
    <t>1. Chain Saw</t>
  </si>
  <si>
    <t>2. Alat Semprot (hand spray)</t>
  </si>
  <si>
    <t>3. Gunting Baja 18”</t>
  </si>
  <si>
    <t>4. Sarung Tangan Kerja Krisbow</t>
  </si>
  <si>
    <t>5. Tali Nylon Nelayan 12”</t>
  </si>
  <si>
    <t>6. Mesin Perahu Tempel 15 Hp</t>
  </si>
  <si>
    <t>7. Pemotong Dahan Matsumoto</t>
  </si>
  <si>
    <t>8. Mesin Las Rhino 200A</t>
  </si>
  <si>
    <t>9. Sirine Sanken CJB 100 BD + Speeker</t>
  </si>
  <si>
    <t>10. Lampu Lightbar Slim Strobo + Modul Lampu</t>
  </si>
  <si>
    <t>11. Sepatu Panjat Pohon</t>
  </si>
  <si>
    <t>12. Megaphone</t>
  </si>
  <si>
    <t>13. Kamera Digital</t>
  </si>
  <si>
    <t>14. Handy Cam</t>
  </si>
  <si>
    <t>15. Power Supply</t>
  </si>
  <si>
    <t>16. Alat Pemotong Baja dan Beton</t>
  </si>
  <si>
    <t>17. Drone</t>
  </si>
  <si>
    <t>18. Tali Karmentel 50 meter</t>
  </si>
  <si>
    <t>19. Tali Karmentel 100 meter</t>
  </si>
  <si>
    <t>20. Peralatan olahraga lain-lain</t>
  </si>
  <si>
    <t>Tabel 8.15</t>
  </si>
  <si>
    <t>Jumlah Desa/Kelurahan yang Rawan Kekeringan di Kabupaten Purbalingga</t>
  </si>
  <si>
    <t xml:space="preserve">Jumlah Desa/Kelurahan Rawan Kekeringan </t>
  </si>
  <si>
    <t xml:space="preserve">Kondisi dimana suatu wilayah, lahan, maupun masyarakat mengalami kekurangan air sehingga tidak dapat memenuhi kebutuhanya. </t>
  </si>
  <si>
    <t>desa/kelurahan</t>
  </si>
  <si>
    <t>Tabel 8.16</t>
  </si>
  <si>
    <t>Cakupan Pelayanan Bidang Ketentraman, Ketertiban Umum dan Perlindungan Masyarakat (SPM) di Kabupaten Purbalingga Tahun 2018-2023</t>
  </si>
  <si>
    <t>Persentase jumlah warga negara yang memperoleh layanan akibat dari penegakan hukum Perda dan Perkada</t>
  </si>
  <si>
    <t>Perbandingan jumlah masyarakat yang terlayani akibat terbentuknya perda dengan jumlah masyarakat total</t>
  </si>
  <si>
    <t>(jumlah masyakat yang terlayani akibat terbentuknya perda / masyarakat total) * 100%</t>
  </si>
  <si>
    <t xml:space="preserve">Satpol PP </t>
  </si>
  <si>
    <t>Persentase jumlah warga negara yang memperoleh layanan penyelamatan dan evakuasi korban kebakaran</t>
  </si>
  <si>
    <t>Warga negara terdampak kebakaran yang mendapatkan layanan penyelamatan dan evakuasi oleh tim penanggulangan bencana</t>
  </si>
  <si>
    <t>(jumlah korban kebakaran yang terlayani / jumlah total korban kebakaran) * 100%</t>
  </si>
  <si>
    <t xml:space="preserve">Persentase jumlah warga negara yang memperoleh layanan
informasi rawan bencana
</t>
  </si>
  <si>
    <t>Pelayanan informasi tentang bagian wilayah kabupaten/kota rawan bencana, kepada Warga Negara yang berada di kawasan rawan bencana dan yang berpotensi terpapar bencana.</t>
  </si>
  <si>
    <t>(Jumlah penduduk di kawasan rawan bencana yang memperoleh informasi rawan bencana sesuai jenis ancaman bencana dibagi jumlah seluruh penduduk di kawasan rawan bencana sesuai jenis ancaman bencana) * 100%</t>
  </si>
  <si>
    <t xml:space="preserve">Persentase jumlah warga negara yang memperoleh layanan
pencegahan dan kesiapsiagaan terhadap
bencana
</t>
  </si>
  <si>
    <t>Serangkaian kegiatan pra bencana melalui pencegahan, mitigasi, dan kesiapsiagaan pemerintah daerah dan Warga Negara dalam menghadapi bencana</t>
  </si>
  <si>
    <t>(Jumlah warga negara yang memperoleh pelayanan pencegahan dan kesiapsiagaan dibagi jumlah seluruh penduduk dikawasan rawan bencana) *100%</t>
  </si>
  <si>
    <t xml:space="preserve">Persentase jumlah warga negara yang memperoleh layanan
penyelamatan dan evakuasi korban bencana
</t>
  </si>
  <si>
    <t>Serangkaian kegiatan yang dilakukan dengan segera pada saat kejadian bencana untuk menangani dan menyelamatkan korban bencana</t>
  </si>
  <si>
    <t>(Jumlah korban yang berhasil dicari, ditolong dan dievakuasi dibagi perkiraan jumlah korban keseluruhan dari bencana) *100%</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</si>
</sst>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color theme="1"/>
      <name val="Arial"/>
    </font>
    <font>
      <b/>
      <sz val="10.0"/>
      <color theme="1"/>
      <name val="Arial"/>
    </font>
    <font>
      <b/>
      <sz val="8.0"/>
      <color theme="1"/>
      <name val="Arial"/>
    </font>
    <font/>
    <font>
      <sz val="8.0"/>
      <color theme="1"/>
      <name val="Arial"/>
    </font>
    <font>
      <sz val="8.0"/>
      <color theme="1"/>
      <name val="Calibri"/>
    </font>
    <font>
      <sz val="8.0"/>
      <color theme="1"/>
      <name val="Arial"/>
      <scheme val="minor"/>
    </font>
    <font>
      <color theme="1"/>
      <name val="Arial"/>
      <scheme val="minor"/>
    </font>
    <font>
      <b/>
      <color theme="1"/>
      <name val="Arial"/>
    </font>
    <font>
      <sz val="8.0"/>
      <color rgb="FF000000"/>
      <name val="Arial"/>
    </font>
    <font>
      <sz val="10.0"/>
      <color theme="1"/>
      <name val="Arial"/>
    </font>
    <font>
      <sz val="7.0"/>
      <color theme="1"/>
      <name val="Arial"/>
    </font>
    <font>
      <sz val="10.0"/>
      <color theme="1"/>
      <name val="Arial"/>
      <scheme val="minor"/>
    </font>
    <font>
      <b/>
      <sz val="8.0"/>
      <color rgb="FF000000"/>
      <name val="Arial"/>
    </font>
    <font>
      <color theme="1"/>
      <name val="Calibri"/>
    </font>
    <font>
      <sz val="8.0"/>
      <color rgb="FF000000"/>
      <name val="Calibri"/>
    </font>
    <font>
      <color rgb="FF000000"/>
      <name val="Arial"/>
    </font>
    <font>
      <sz val="8.0"/>
      <color rgb="FF9C0006"/>
      <name val="Arial"/>
    </font>
    <font>
      <i/>
      <sz val="8.0"/>
      <color rgb="FF000000"/>
      <name val="Arial"/>
    </font>
    <font>
      <sz val="11.0"/>
      <color rgb="FF000000"/>
      <name val="Calibri"/>
    </font>
    <font>
      <sz val="10.0"/>
      <color theme="1"/>
      <name val="Calibri"/>
    </font>
  </fonts>
  <fills count="6">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FF0000"/>
        <bgColor rgb="FFFF0000"/>
      </patternFill>
    </fill>
    <fill>
      <patternFill patternType="solid">
        <fgColor theme="0"/>
        <bgColor theme="0"/>
      </patternFill>
    </fill>
  </fills>
  <borders count="14">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dotted">
        <color rgb="FF000000"/>
      </bottom>
    </border>
    <border>
      <left style="thin">
        <color rgb="FF000000"/>
      </left>
      <right style="thin">
        <color rgb="FF000000"/>
      </right>
      <top style="dotted">
        <color rgb="FF000000"/>
      </top>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s>
  <cellStyleXfs count="1">
    <xf borderId="0" fillId="0" fontId="0" numFmtId="0" applyAlignment="1" applyFont="1"/>
  </cellStyleXfs>
  <cellXfs count="212">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horizontal="center" readingOrder="0" vertical="top"/>
    </xf>
    <xf borderId="0" fillId="0" fontId="2" numFmtId="0" xfId="0" applyAlignment="1" applyFont="1">
      <alignment horizontal="center" readingOrder="0" shrinkToFit="0" vertical="bottom" wrapText="1"/>
    </xf>
    <xf borderId="0" fillId="0" fontId="2" numFmtId="0" xfId="0" applyAlignment="1" applyFont="1">
      <alignment vertical="bottom"/>
    </xf>
    <xf borderId="0" fillId="0" fontId="2" numFmtId="0" xfId="0" applyFont="1"/>
    <xf borderId="1" fillId="0" fontId="3" numFmtId="0" xfId="0" applyAlignment="1" applyBorder="1" applyFont="1">
      <alignment horizontal="center" vertical="center"/>
    </xf>
    <xf borderId="2" fillId="0" fontId="3" numFmtId="0" xfId="0" applyAlignment="1" applyBorder="1" applyFont="1">
      <alignment horizontal="center" vertical="bottom"/>
    </xf>
    <xf borderId="3" fillId="0" fontId="4" numFmtId="0" xfId="0" applyBorder="1" applyFont="1"/>
    <xf borderId="4" fillId="0" fontId="4" numFmtId="0" xfId="0" applyBorder="1" applyFont="1"/>
    <xf borderId="2" fillId="0" fontId="3" numFmtId="0" xfId="0" applyAlignment="1" applyBorder="1" applyFont="1">
      <alignment horizontal="center" vertical="center"/>
    </xf>
    <xf borderId="1" fillId="0" fontId="3" numFmtId="0" xfId="0" applyAlignment="1" applyBorder="1" applyFont="1">
      <alignment horizontal="center" readingOrder="0" vertical="center"/>
    </xf>
    <xf borderId="5" fillId="0" fontId="4" numFmtId="0" xfId="0" applyBorder="1" applyFont="1"/>
    <xf borderId="6" fillId="0" fontId="3" numFmtId="0" xfId="0" applyAlignment="1" applyBorder="1" applyFont="1">
      <alignment horizontal="center" shrinkToFit="0" vertical="center" wrapText="1"/>
    </xf>
    <xf borderId="6" fillId="0" fontId="3" numFmtId="0" xfId="0" applyAlignment="1" applyBorder="1" applyFont="1">
      <alignment horizontal="center" vertical="center"/>
    </xf>
    <xf borderId="6" fillId="0" fontId="3" numFmtId="0" xfId="0" applyAlignment="1" applyBorder="1" applyFont="1">
      <alignment horizontal="center" readingOrder="0" vertical="center"/>
    </xf>
    <xf quotePrefix="1" borderId="6" fillId="0" fontId="3" numFmtId="0" xfId="0" applyAlignment="1" applyBorder="1" applyFont="1">
      <alignment horizontal="center" readingOrder="0" vertical="center"/>
    </xf>
    <xf quotePrefix="1" borderId="6" fillId="0" fontId="3" numFmtId="0" xfId="0" applyAlignment="1" applyBorder="1" applyFont="1">
      <alignment horizontal="center" readingOrder="0" shrinkToFit="0" vertical="center" wrapText="1"/>
    </xf>
    <xf quotePrefix="1" borderId="1" fillId="0" fontId="3" numFmtId="0" xfId="0" applyAlignment="1" applyBorder="1" applyFont="1">
      <alignment horizontal="center" readingOrder="0" vertical="center"/>
    </xf>
    <xf borderId="6" fillId="0" fontId="5" numFmtId="0" xfId="0" applyAlignment="1" applyBorder="1" applyFont="1">
      <alignment horizontal="center" vertical="top"/>
    </xf>
    <xf borderId="6" fillId="0" fontId="5" numFmtId="0" xfId="0" applyAlignment="1" applyBorder="1" applyFont="1">
      <alignment horizontal="left" readingOrder="0" shrinkToFit="0" vertical="top" wrapText="1"/>
    </xf>
    <xf borderId="6" fillId="0" fontId="5" numFmtId="0" xfId="0" applyAlignment="1" applyBorder="1" applyFont="1">
      <alignment readingOrder="0" shrinkToFit="0" vertical="top" wrapText="1"/>
    </xf>
    <xf borderId="6" fillId="0" fontId="5" numFmtId="0" xfId="0" applyAlignment="1" applyBorder="1" applyFont="1">
      <alignment shrinkToFit="0" vertical="top" wrapText="1"/>
    </xf>
    <xf borderId="6" fillId="0" fontId="5" numFmtId="0" xfId="0" applyAlignment="1" applyBorder="1" applyFont="1">
      <alignment readingOrder="0" vertical="top"/>
    </xf>
    <xf borderId="6" fillId="0" fontId="5" numFmtId="3" xfId="0" applyAlignment="1" applyBorder="1" applyFont="1" applyNumberFormat="1">
      <alignment horizontal="right" readingOrder="0" vertical="top"/>
    </xf>
    <xf borderId="6" fillId="0" fontId="5" numFmtId="3" xfId="0" applyAlignment="1" applyBorder="1" applyFont="1" applyNumberFormat="1">
      <alignment horizontal="right" vertical="top"/>
    </xf>
    <xf borderId="6" fillId="2" fontId="5" numFmtId="0" xfId="0" applyAlignment="1" applyBorder="1" applyFill="1" applyFont="1">
      <alignment readingOrder="0" vertical="top"/>
    </xf>
    <xf borderId="1" fillId="0" fontId="5" numFmtId="0" xfId="0" applyAlignment="1" applyBorder="1" applyFont="1">
      <alignment readingOrder="0" vertical="top"/>
    </xf>
    <xf borderId="5" fillId="0" fontId="5" numFmtId="0" xfId="0" applyAlignment="1" applyBorder="1" applyFont="1">
      <alignment shrinkToFit="0" vertical="top" wrapText="1"/>
    </xf>
    <xf borderId="7" fillId="0" fontId="4" numFmtId="0" xfId="0" applyBorder="1" applyFont="1"/>
    <xf borderId="0" fillId="0" fontId="5" numFmtId="0" xfId="0" applyAlignment="1" applyFont="1">
      <alignment horizontal="right" vertical="top"/>
    </xf>
    <xf borderId="0" fillId="0" fontId="6" numFmtId="0" xfId="0" applyAlignment="1" applyFont="1">
      <alignment horizontal="left" shrinkToFit="0" vertical="top" wrapText="1"/>
    </xf>
    <xf borderId="0" fillId="0" fontId="5" numFmtId="0" xfId="0" applyAlignment="1" applyFont="1">
      <alignment vertical="bottom"/>
    </xf>
    <xf borderId="0" fillId="0" fontId="6" numFmtId="0" xfId="0" applyAlignment="1" applyFont="1">
      <alignment horizontal="right" vertical="top"/>
    </xf>
    <xf borderId="6" fillId="0" fontId="7" numFmtId="0" xfId="0" applyAlignment="1" applyBorder="1" applyFont="1">
      <alignment readingOrder="0" shrinkToFit="0" vertical="top" wrapText="1"/>
    </xf>
    <xf borderId="0" fillId="0" fontId="8" numFmtId="0" xfId="0" applyAlignment="1" applyFont="1">
      <alignment vertical="top"/>
    </xf>
    <xf borderId="6" fillId="0" fontId="5" numFmtId="0" xfId="0" applyAlignment="1" applyBorder="1" applyFont="1">
      <alignment horizontal="center" readingOrder="0" vertical="top"/>
    </xf>
    <xf borderId="6" fillId="0" fontId="5" numFmtId="0" xfId="0" applyAlignment="1" applyBorder="1" applyFont="1">
      <alignment horizontal="center" shrinkToFit="0" vertical="top" wrapText="1"/>
    </xf>
    <xf borderId="6" fillId="0" fontId="5" numFmtId="3" xfId="0" applyAlignment="1" applyBorder="1" applyFont="1" applyNumberFormat="1">
      <alignment horizontal="right" readingOrder="0" shrinkToFit="0" vertical="top" wrapText="1"/>
    </xf>
    <xf borderId="6" fillId="2" fontId="5" numFmtId="0" xfId="0" applyAlignment="1" applyBorder="1" applyFont="1">
      <alignment readingOrder="0" shrinkToFit="0" vertical="top" wrapText="1"/>
    </xf>
    <xf borderId="1" fillId="0" fontId="5" numFmtId="0" xfId="0" applyAlignment="1" applyBorder="1" applyFont="1">
      <alignment readingOrder="0" shrinkToFit="0" vertical="top" wrapText="1"/>
    </xf>
    <xf borderId="0" fillId="0" fontId="8" numFmtId="2" xfId="0" applyFont="1" applyNumberFormat="1"/>
    <xf borderId="6" fillId="0" fontId="5" numFmtId="3" xfId="0" applyAlignment="1" applyBorder="1" applyFont="1" applyNumberFormat="1">
      <alignment horizontal="right" shrinkToFit="0" vertical="top" wrapText="1"/>
    </xf>
    <xf borderId="6" fillId="0" fontId="5" numFmtId="4" xfId="0" applyAlignment="1" applyBorder="1" applyFont="1" applyNumberFormat="1">
      <alignment horizontal="right" shrinkToFit="0" vertical="top" wrapText="1"/>
    </xf>
    <xf borderId="6" fillId="2" fontId="5" numFmtId="3" xfId="0" applyAlignment="1" applyBorder="1" applyFont="1" applyNumberFormat="1">
      <alignment readingOrder="0" shrinkToFit="0" vertical="top" wrapText="1"/>
    </xf>
    <xf borderId="6" fillId="0" fontId="5" numFmtId="0" xfId="0" applyAlignment="1" applyBorder="1" applyFont="1">
      <alignment horizontal="center" readingOrder="0" shrinkToFit="0" vertical="top" wrapText="1"/>
    </xf>
    <xf borderId="6" fillId="0" fontId="5" numFmtId="4" xfId="0" applyAlignment="1" applyBorder="1" applyFont="1" applyNumberFormat="1">
      <alignment horizontal="right" readingOrder="0" shrinkToFit="0" vertical="top" wrapText="1"/>
    </xf>
    <xf borderId="6" fillId="2" fontId="5" numFmtId="3" xfId="0" applyAlignment="1" applyBorder="1" applyFont="1" applyNumberFormat="1">
      <alignment horizontal="right" readingOrder="0" shrinkToFit="0" vertical="top" wrapText="1"/>
    </xf>
    <xf borderId="6" fillId="2" fontId="5" numFmtId="3" xfId="0" applyAlignment="1" applyBorder="1" applyFont="1" applyNumberFormat="1">
      <alignment horizontal="right" shrinkToFit="0" vertical="top" wrapText="1"/>
    </xf>
    <xf borderId="5" fillId="2" fontId="5" numFmtId="3" xfId="0" applyAlignment="1" applyBorder="1" applyFont="1" applyNumberFormat="1">
      <alignment horizontal="right" shrinkToFit="0" vertical="top" wrapText="1"/>
    </xf>
    <xf borderId="5" fillId="2" fontId="5" numFmtId="3" xfId="0" applyAlignment="1" applyBorder="1" applyFont="1" applyNumberFormat="1">
      <alignment horizontal="right" readingOrder="0" shrinkToFit="0" vertical="top" wrapText="1"/>
    </xf>
    <xf borderId="0" fillId="0" fontId="9" numFmtId="0" xfId="0" applyAlignment="1" applyFont="1">
      <alignment horizontal="center" readingOrder="0" vertical="top"/>
    </xf>
    <xf borderId="0" fillId="0" fontId="9" numFmtId="0" xfId="0" applyAlignment="1" applyFont="1">
      <alignment horizontal="center" readingOrder="0" shrinkToFit="0" vertical="bottom" wrapText="1"/>
    </xf>
    <xf borderId="0" fillId="0" fontId="9" numFmtId="0" xfId="0" applyAlignment="1" applyFont="1">
      <alignment horizontal="center" vertical="top"/>
    </xf>
    <xf borderId="1" fillId="0" fontId="3" numFmtId="0" xfId="0" applyAlignment="1" applyBorder="1" applyFont="1">
      <alignment horizontal="center"/>
    </xf>
    <xf borderId="2" fillId="0" fontId="3" numFmtId="0" xfId="0" applyAlignment="1" applyBorder="1" applyFont="1">
      <alignment horizontal="center"/>
    </xf>
    <xf borderId="1" fillId="0" fontId="5" numFmtId="0" xfId="0" applyAlignment="1" applyBorder="1" applyFont="1">
      <alignment horizontal="center" shrinkToFit="0" vertical="top" wrapText="1"/>
    </xf>
    <xf borderId="6" fillId="3" fontId="5" numFmtId="0" xfId="0" applyAlignment="1" applyBorder="1" applyFill="1" applyFont="1">
      <alignment shrinkToFit="0" vertical="top" wrapText="1"/>
    </xf>
    <xf borderId="6" fillId="3" fontId="5" numFmtId="0" xfId="0" applyAlignment="1" applyBorder="1" applyFont="1">
      <alignment readingOrder="0" shrinkToFit="0" vertical="top" wrapText="1"/>
    </xf>
    <xf borderId="1" fillId="0" fontId="5" numFmtId="0" xfId="0" applyAlignment="1" applyBorder="1" applyFont="1">
      <alignment shrinkToFit="0" vertical="top" wrapText="1"/>
    </xf>
    <xf borderId="6" fillId="4" fontId="5" numFmtId="0" xfId="0" applyAlignment="1" applyBorder="1" applyFill="1" applyFont="1">
      <alignment shrinkToFit="0" vertical="top" wrapText="1"/>
    </xf>
    <xf borderId="6" fillId="0" fontId="5" numFmtId="0" xfId="0" applyAlignment="1" applyBorder="1" applyFont="1">
      <alignment shrinkToFit="0" vertical="top" wrapText="1"/>
    </xf>
    <xf borderId="6" fillId="5" fontId="5" numFmtId="4" xfId="0" applyAlignment="1" applyBorder="1" applyFill="1" applyFont="1" applyNumberFormat="1">
      <alignment horizontal="right" readingOrder="0" shrinkToFit="0" vertical="top" wrapText="1"/>
    </xf>
    <xf borderId="6" fillId="2" fontId="5" numFmtId="4" xfId="0" applyAlignment="1" applyBorder="1" applyFont="1" applyNumberFormat="1">
      <alignment horizontal="right" readingOrder="0" shrinkToFit="0" vertical="top" wrapText="1"/>
    </xf>
    <xf borderId="6" fillId="3" fontId="10" numFmtId="0" xfId="0" applyAlignment="1" applyBorder="1" applyFont="1">
      <alignment readingOrder="0" shrinkToFit="0" vertical="top" wrapText="1"/>
    </xf>
    <xf borderId="6" fillId="0" fontId="10" numFmtId="49" xfId="0" applyAlignment="1" applyBorder="1" applyFont="1" applyNumberFormat="1">
      <alignment horizontal="left" readingOrder="0" shrinkToFit="0" vertical="top" wrapText="1"/>
    </xf>
    <xf borderId="6" fillId="0" fontId="10" numFmtId="3" xfId="0" applyAlignment="1" applyBorder="1" applyFont="1" applyNumberFormat="1">
      <alignment horizontal="right" readingOrder="0" vertical="top"/>
    </xf>
    <xf borderId="6" fillId="2" fontId="5" numFmtId="3" xfId="0" applyAlignment="1" applyBorder="1" applyFont="1" applyNumberFormat="1">
      <alignment readingOrder="0" vertical="top"/>
    </xf>
    <xf borderId="6" fillId="0" fontId="5" numFmtId="2" xfId="0" applyAlignment="1" applyBorder="1" applyFont="1" applyNumberFormat="1">
      <alignment readingOrder="0" shrinkToFit="0" vertical="top" wrapText="1"/>
    </xf>
    <xf borderId="6" fillId="2" fontId="5" numFmtId="2" xfId="0" applyAlignment="1" applyBorder="1" applyFont="1" applyNumberFormat="1">
      <alignment readingOrder="0" vertical="top"/>
    </xf>
    <xf borderId="5" fillId="0" fontId="10" numFmtId="49" xfId="0" applyAlignment="1" applyBorder="1" applyFont="1" applyNumberFormat="1">
      <alignment horizontal="left" readingOrder="0" shrinkToFit="0" vertical="top" wrapText="1"/>
    </xf>
    <xf borderId="0" fillId="0" fontId="5" numFmtId="0" xfId="0" applyAlignment="1" applyFont="1">
      <alignment horizontal="right" readingOrder="0" vertical="top"/>
    </xf>
    <xf borderId="2" fillId="0" fontId="3" numFmtId="3" xfId="0" applyAlignment="1" applyBorder="1" applyFont="1" applyNumberFormat="1">
      <alignment horizontal="center" vertical="bottom"/>
    </xf>
    <xf borderId="2" fillId="0" fontId="3" numFmtId="3" xfId="0" applyAlignment="1" applyBorder="1" applyFont="1" applyNumberFormat="1">
      <alignment horizontal="center" vertical="center"/>
    </xf>
    <xf borderId="1" fillId="0" fontId="3" numFmtId="3" xfId="0" applyAlignment="1" applyBorder="1" applyFont="1" applyNumberFormat="1">
      <alignment horizontal="center" vertical="center"/>
    </xf>
    <xf borderId="0" fillId="0" fontId="8" numFmtId="0" xfId="0" applyAlignment="1" applyFont="1">
      <alignment vertical="center"/>
    </xf>
    <xf borderId="6" fillId="0" fontId="3" numFmtId="3" xfId="0" applyAlignment="1" applyBorder="1" applyFont="1" applyNumberFormat="1">
      <alignment horizontal="center" shrinkToFit="0" vertical="center" wrapText="1"/>
    </xf>
    <xf borderId="6" fillId="0" fontId="3" numFmtId="3" xfId="0" applyAlignment="1" applyBorder="1" applyFont="1" applyNumberFormat="1">
      <alignment horizontal="center" vertical="center"/>
    </xf>
    <xf borderId="6" fillId="0" fontId="3" numFmtId="3" xfId="0" applyAlignment="1" applyBorder="1" applyFont="1" applyNumberFormat="1">
      <alignment horizontal="center" readingOrder="0" vertical="center"/>
    </xf>
    <xf borderId="6" fillId="0" fontId="5" numFmtId="3" xfId="0" applyAlignment="1" applyBorder="1" applyFont="1" applyNumberFormat="1">
      <alignment readingOrder="0" shrinkToFit="0" vertical="top" wrapText="1"/>
    </xf>
    <xf borderId="5" fillId="0" fontId="10" numFmtId="49" xfId="0" applyAlignment="1" applyBorder="1" applyFont="1" applyNumberFormat="1">
      <alignment horizontal="left" readingOrder="0" shrinkToFit="0" vertical="top" wrapText="1"/>
    </xf>
    <xf borderId="1" fillId="0" fontId="5" numFmtId="3" xfId="0" applyAlignment="1" applyBorder="1" applyFont="1" applyNumberFormat="1">
      <alignment readingOrder="0" shrinkToFit="0" vertical="top" wrapText="1"/>
    </xf>
    <xf borderId="2" fillId="0" fontId="5" numFmtId="0" xfId="0" applyAlignment="1" applyBorder="1" applyFont="1">
      <alignment horizontal="left" readingOrder="0" shrinkToFit="0" vertical="top" wrapText="1"/>
    </xf>
    <xf borderId="6" fillId="0" fontId="10" numFmtId="3" xfId="0" applyAlignment="1" applyBorder="1" applyFont="1" applyNumberFormat="1">
      <alignment readingOrder="0" shrinkToFit="0" vertical="top" wrapText="1"/>
    </xf>
    <xf borderId="6" fillId="0" fontId="10" numFmtId="3" xfId="0" applyAlignment="1" applyBorder="1" applyFont="1" applyNumberFormat="1">
      <alignment horizontal="right" readingOrder="0" shrinkToFit="0" vertical="top" wrapText="1"/>
    </xf>
    <xf borderId="8" fillId="0" fontId="10" numFmtId="3" xfId="0" applyAlignment="1" applyBorder="1" applyFont="1" applyNumberFormat="1">
      <alignment horizontal="right" readingOrder="0" shrinkToFit="0" vertical="top" wrapText="1"/>
    </xf>
    <xf borderId="9" fillId="0" fontId="10" numFmtId="3" xfId="0" applyAlignment="1" applyBorder="1" applyFont="1" applyNumberFormat="1">
      <alignment horizontal="right" readingOrder="0" shrinkToFit="0" vertical="top" wrapText="1"/>
    </xf>
    <xf borderId="2" fillId="0" fontId="5" numFmtId="3" xfId="0" applyAlignment="1" applyBorder="1" applyFont="1" applyNumberFormat="1">
      <alignment horizontal="left" readingOrder="0" shrinkToFit="0" vertical="top" wrapText="1"/>
    </xf>
    <xf borderId="6" fillId="2" fontId="5" numFmtId="4" xfId="0" applyAlignment="1" applyBorder="1" applyFont="1" applyNumberFormat="1">
      <alignment readingOrder="0" shrinkToFit="0" vertical="top" wrapText="1"/>
    </xf>
    <xf borderId="0" fillId="3" fontId="10" numFmtId="0" xfId="0" applyAlignment="1" applyFont="1">
      <alignment horizontal="right" readingOrder="0"/>
    </xf>
    <xf borderId="6" fillId="0" fontId="5" numFmtId="4" xfId="0" applyAlignment="1" applyBorder="1" applyFont="1" applyNumberFormat="1">
      <alignment readingOrder="0" shrinkToFit="0" vertical="top" wrapText="1"/>
    </xf>
    <xf borderId="6" fillId="5" fontId="5" numFmtId="4" xfId="0" applyAlignment="1" applyBorder="1" applyFont="1" applyNumberFormat="1">
      <alignment horizontal="right" shrinkToFit="0" vertical="top" wrapText="1"/>
    </xf>
    <xf borderId="6" fillId="5" fontId="5" numFmtId="3" xfId="0" applyAlignment="1" applyBorder="1" applyFont="1" applyNumberFormat="1">
      <alignment horizontal="right" readingOrder="0" shrinkToFit="0" vertical="top" wrapText="1"/>
    </xf>
    <xf borderId="0" fillId="0" fontId="3" numFmtId="0" xfId="0" applyAlignment="1" applyFont="1">
      <alignment horizontal="center"/>
    </xf>
    <xf borderId="6" fillId="0" fontId="7" numFmtId="49" xfId="0" applyAlignment="1" applyBorder="1" applyFont="1" applyNumberFormat="1">
      <alignment horizontal="left" readingOrder="0" shrinkToFit="0" vertical="top" wrapText="1"/>
    </xf>
    <xf borderId="6" fillId="3" fontId="10" numFmtId="3" xfId="0" applyAlignment="1" applyBorder="1" applyFont="1" applyNumberFormat="1">
      <alignment horizontal="right" readingOrder="0" vertical="top"/>
    </xf>
    <xf borderId="4" fillId="3" fontId="10" numFmtId="3" xfId="0" applyAlignment="1" applyBorder="1" applyFont="1" applyNumberFormat="1">
      <alignment horizontal="right" readingOrder="0" vertical="top"/>
    </xf>
    <xf borderId="4" fillId="2" fontId="5" numFmtId="0" xfId="0" applyAlignment="1" applyBorder="1" applyFont="1">
      <alignment readingOrder="0" shrinkToFit="0" vertical="top" wrapText="1"/>
    </xf>
    <xf borderId="5" fillId="3" fontId="10" numFmtId="3" xfId="0" applyAlignment="1" applyBorder="1" applyFont="1" applyNumberFormat="1">
      <alignment horizontal="right" readingOrder="0" vertical="top"/>
    </xf>
    <xf borderId="10" fillId="3" fontId="10" numFmtId="3" xfId="0" applyAlignment="1" applyBorder="1" applyFont="1" applyNumberFormat="1">
      <alignment horizontal="right" readingOrder="0" vertical="top"/>
    </xf>
    <xf borderId="10" fillId="2" fontId="5" numFmtId="0" xfId="0" applyAlignment="1" applyBorder="1" applyFont="1">
      <alignment readingOrder="0" shrinkToFit="0" vertical="top" wrapText="1"/>
    </xf>
    <xf borderId="0" fillId="0" fontId="1" numFmtId="0" xfId="0" applyAlignment="1" applyFont="1">
      <alignment readingOrder="0" vertical="bottom"/>
    </xf>
    <xf borderId="0" fillId="0" fontId="2" numFmtId="0" xfId="0" applyAlignment="1" applyFont="1">
      <alignment horizontal="center" readingOrder="0" shrinkToFit="0" vertical="center" wrapText="1"/>
    </xf>
    <xf borderId="6" fillId="0" fontId="10" numFmtId="0" xfId="0" applyAlignment="1" applyBorder="1" applyFont="1">
      <alignment readingOrder="0" shrinkToFit="0" vertical="top" wrapText="1"/>
    </xf>
    <xf borderId="6" fillId="0" fontId="10" numFmtId="0" xfId="0" applyAlignment="1" applyBorder="1" applyFont="1">
      <alignment readingOrder="0" shrinkToFit="0" vertical="top" wrapText="1"/>
    </xf>
    <xf borderId="6" fillId="0" fontId="10" numFmtId="3" xfId="0" applyAlignment="1" applyBorder="1" applyFont="1" applyNumberFormat="1">
      <alignment horizontal="right" readingOrder="0" shrinkToFit="0" vertical="top" wrapText="1"/>
    </xf>
    <xf borderId="4" fillId="0" fontId="10" numFmtId="3" xfId="0" applyAlignment="1" applyBorder="1" applyFont="1" applyNumberFormat="1">
      <alignment horizontal="right" shrinkToFit="0" vertical="top" wrapText="1"/>
    </xf>
    <xf borderId="4" fillId="0" fontId="10" numFmtId="4" xfId="0" applyAlignment="1" applyBorder="1" applyFont="1" applyNumberFormat="1">
      <alignment horizontal="right" shrinkToFit="0" vertical="top" wrapText="1"/>
    </xf>
    <xf borderId="4" fillId="3" fontId="10" numFmtId="4" xfId="0" applyAlignment="1" applyBorder="1" applyFont="1" applyNumberFormat="1">
      <alignment horizontal="right" shrinkToFit="0" vertical="top" wrapText="1"/>
    </xf>
    <xf borderId="4" fillId="2" fontId="5" numFmtId="0" xfId="0" applyAlignment="1" applyBorder="1" applyFont="1">
      <alignment readingOrder="0" vertical="top"/>
    </xf>
    <xf borderId="6" fillId="3" fontId="5" numFmtId="4" xfId="0" applyAlignment="1" applyBorder="1" applyFont="1" applyNumberFormat="1">
      <alignment horizontal="right" readingOrder="0" shrinkToFit="0" vertical="top" wrapText="1"/>
    </xf>
    <xf borderId="10" fillId="0" fontId="5" numFmtId="49" xfId="0" applyAlignment="1" applyBorder="1" applyFont="1" applyNumberFormat="1">
      <alignment readingOrder="0" shrinkToFit="0" vertical="top" wrapText="1"/>
    </xf>
    <xf borderId="0" fillId="0" fontId="11" numFmtId="0" xfId="0" applyFont="1"/>
    <xf borderId="0" fillId="0" fontId="2" numFmtId="0" xfId="0" applyAlignment="1" applyFont="1">
      <alignment horizontal="center" vertical="center"/>
    </xf>
    <xf borderId="0" fillId="0" fontId="2" numFmtId="0" xfId="0" applyAlignment="1" applyFont="1">
      <alignment horizontal="center"/>
    </xf>
    <xf borderId="0" fillId="0" fontId="2" numFmtId="0" xfId="0" applyAlignment="1" applyFont="1">
      <alignment horizontal="left"/>
    </xf>
    <xf borderId="0" fillId="0" fontId="2" numFmtId="0" xfId="0" applyAlignment="1" applyFont="1">
      <alignment horizontal="center" readingOrder="0" vertical="center"/>
    </xf>
    <xf borderId="0" fillId="0" fontId="2" numFmtId="0" xfId="0" applyAlignment="1" applyFont="1">
      <alignment horizontal="center" readingOrder="0"/>
    </xf>
    <xf borderId="0" fillId="0" fontId="1" numFmtId="0" xfId="0" applyFont="1"/>
    <xf borderId="1" fillId="0" fontId="3" numFmtId="0" xfId="0" applyAlignment="1" applyBorder="1" applyFont="1">
      <alignment horizontal="center" vertical="center"/>
    </xf>
    <xf borderId="2" fillId="0" fontId="3" numFmtId="0" xfId="0" applyAlignment="1" applyBorder="1" applyFont="1">
      <alignment horizontal="center" vertical="bottom"/>
    </xf>
    <xf borderId="2" fillId="0" fontId="3" numFmtId="0" xfId="0" applyAlignment="1" applyBorder="1" applyFont="1">
      <alignment horizontal="center" readingOrder="0" vertical="center"/>
    </xf>
    <xf borderId="6" fillId="0" fontId="3" numFmtId="0" xfId="0" applyAlignment="1" applyBorder="1" applyFont="1">
      <alignment horizontal="center" vertical="center"/>
    </xf>
    <xf borderId="6" fillId="0" fontId="5" numFmtId="0" xfId="0" applyAlignment="1" applyBorder="1" applyFont="1">
      <alignment horizontal="center" shrinkToFit="0" vertical="top" wrapText="1"/>
    </xf>
    <xf borderId="6" fillId="0" fontId="5" numFmtId="0" xfId="0" applyAlignment="1" applyBorder="1" applyFont="1">
      <alignment horizontal="left" shrinkToFit="0" vertical="top" wrapText="1"/>
    </xf>
    <xf borderId="6" fillId="2" fontId="5" numFmtId="0" xfId="0" applyAlignment="1" applyBorder="1" applyFont="1">
      <alignment horizontal="right" readingOrder="0" shrinkToFit="0" vertical="top" wrapText="1"/>
    </xf>
    <xf borderId="1" fillId="0" fontId="5" numFmtId="0" xfId="0" applyAlignment="1" applyBorder="1" applyFont="1">
      <alignment horizontal="center" readingOrder="0" shrinkToFit="0" vertical="top" wrapText="1"/>
    </xf>
    <xf borderId="6" fillId="0" fontId="5" numFmtId="3" xfId="0" applyAlignment="1" applyBorder="1" applyFont="1" applyNumberFormat="1">
      <alignment shrinkToFit="0" vertical="top" wrapText="1"/>
    </xf>
    <xf borderId="1" fillId="3" fontId="5" numFmtId="0" xfId="0" applyAlignment="1" applyBorder="1" applyFont="1">
      <alignment readingOrder="0" shrinkToFit="0" vertical="top" wrapText="1"/>
    </xf>
    <xf borderId="6" fillId="3" fontId="5" numFmtId="3" xfId="0" applyAlignment="1" applyBorder="1" applyFont="1" applyNumberFormat="1">
      <alignment horizontal="right" readingOrder="0" shrinkToFit="0" vertical="top" wrapText="1"/>
    </xf>
    <xf borderId="6" fillId="3" fontId="5" numFmtId="0" xfId="0" applyAlignment="1" applyBorder="1" applyFont="1">
      <alignment readingOrder="0" vertical="top"/>
    </xf>
    <xf borderId="6" fillId="5" fontId="12" numFmtId="3" xfId="0" applyAlignment="1" applyBorder="1" applyFont="1" applyNumberFormat="1">
      <alignment horizontal="right" readingOrder="0" shrinkToFit="0" vertical="top" wrapText="1"/>
    </xf>
    <xf borderId="6" fillId="5" fontId="5" numFmtId="3" xfId="0" applyAlignment="1" applyBorder="1" applyFont="1" applyNumberFormat="1">
      <alignment horizontal="right" shrinkToFit="0" vertical="top" wrapText="1"/>
    </xf>
    <xf borderId="11" fillId="0" fontId="3" numFmtId="0" xfId="0" applyAlignment="1" applyBorder="1" applyFont="1">
      <alignment horizontal="center" vertical="center"/>
    </xf>
    <xf borderId="12" fillId="0" fontId="4" numFmtId="0" xfId="0" applyBorder="1" applyFont="1"/>
    <xf borderId="0" fillId="0" fontId="13" numFmtId="0" xfId="0" applyFont="1"/>
    <xf borderId="13" fillId="0" fontId="4" numFmtId="0" xfId="0" applyBorder="1" applyFont="1"/>
    <xf borderId="10" fillId="0" fontId="4" numFmtId="0" xfId="0" applyBorder="1" applyFont="1"/>
    <xf quotePrefix="1" borderId="2" fillId="0" fontId="3" numFmtId="0" xfId="0" applyAlignment="1" applyBorder="1" applyFont="1">
      <alignment horizontal="center" readingOrder="0" shrinkToFit="0" vertical="center" wrapText="1"/>
    </xf>
    <xf borderId="2" fillId="0" fontId="14" numFmtId="0" xfId="0" applyAlignment="1" applyBorder="1" applyFont="1">
      <alignment readingOrder="0" shrinkToFit="0" vertical="top" wrapText="1"/>
    </xf>
    <xf borderId="6" fillId="0" fontId="10" numFmtId="0" xfId="0" applyAlignment="1" applyBorder="1" applyFont="1">
      <alignment shrinkToFit="0" vertical="top" wrapText="1"/>
    </xf>
    <xf borderId="6" fillId="0" fontId="10" numFmtId="4" xfId="0" applyAlignment="1" applyBorder="1" applyFont="1" applyNumberFormat="1">
      <alignment horizontal="right" readingOrder="0" shrinkToFit="0" vertical="top" wrapText="1"/>
    </xf>
    <xf borderId="1" fillId="3" fontId="10" numFmtId="0" xfId="0" applyAlignment="1" applyBorder="1" applyFont="1">
      <alignment readingOrder="0" shrinkToFit="0" vertical="top" wrapText="1"/>
    </xf>
    <xf borderId="0" fillId="0" fontId="15" numFmtId="0" xfId="0" applyFont="1"/>
    <xf borderId="2" fillId="0" fontId="10" numFmtId="0" xfId="0" applyAlignment="1" applyBorder="1" applyFont="1">
      <alignment readingOrder="0" shrinkToFit="0" vertical="top" wrapText="1"/>
    </xf>
    <xf borderId="6" fillId="0" fontId="10" numFmtId="0" xfId="0" applyAlignment="1" applyBorder="1" applyFont="1">
      <alignment shrinkToFit="0" vertical="top" wrapText="1"/>
    </xf>
    <xf borderId="6" fillId="2" fontId="10" numFmtId="0" xfId="0" applyAlignment="1" applyBorder="1" applyFont="1">
      <alignment readingOrder="0" shrinkToFit="0" vertical="top" wrapText="1"/>
    </xf>
    <xf borderId="6" fillId="2" fontId="10" numFmtId="0" xfId="0" applyAlignment="1" applyBorder="1" applyFont="1">
      <alignment horizontal="right" readingOrder="0" shrinkToFit="0" vertical="top" wrapText="1"/>
    </xf>
    <xf borderId="6" fillId="2" fontId="10" numFmtId="3" xfId="0" applyAlignment="1" applyBorder="1" applyFont="1" applyNumberFormat="1">
      <alignment readingOrder="0" shrinkToFit="0" vertical="top" wrapText="1"/>
    </xf>
    <xf borderId="2" fillId="3" fontId="14" numFmtId="0" xfId="0" applyAlignment="1" applyBorder="1" applyFont="1">
      <alignment readingOrder="0" shrinkToFit="0" vertical="top" wrapText="1"/>
    </xf>
    <xf borderId="6" fillId="3" fontId="10" numFmtId="0" xfId="0" applyAlignment="1" applyBorder="1" applyFont="1">
      <alignment shrinkToFit="0" vertical="top" wrapText="1"/>
    </xf>
    <xf borderId="2" fillId="3" fontId="10" numFmtId="0" xfId="0" applyAlignment="1" applyBorder="1" applyFont="1">
      <alignment readingOrder="0" shrinkToFit="0" vertical="top" wrapText="1"/>
    </xf>
    <xf borderId="6" fillId="2" fontId="10" numFmtId="3" xfId="0" applyAlignment="1" applyBorder="1" applyFont="1" applyNumberFormat="1">
      <alignment horizontal="right" readingOrder="0" shrinkToFit="0" vertical="top" wrapText="1"/>
    </xf>
    <xf borderId="6" fillId="0" fontId="10" numFmtId="0" xfId="0" applyAlignment="1" applyBorder="1" applyFont="1">
      <alignment readingOrder="0" vertical="top"/>
    </xf>
    <xf borderId="4" fillId="0" fontId="10" numFmtId="0" xfId="0" applyAlignment="1" applyBorder="1" applyFont="1">
      <alignment vertical="top"/>
    </xf>
    <xf borderId="4" fillId="0" fontId="10" numFmtId="0" xfId="0" applyAlignment="1" applyBorder="1" applyFont="1">
      <alignment vertical="top"/>
    </xf>
    <xf borderId="4" fillId="0" fontId="16" numFmtId="3" xfId="0" applyAlignment="1" applyBorder="1" applyFont="1" applyNumberFormat="1">
      <alignment horizontal="center"/>
    </xf>
    <xf borderId="4" fillId="2" fontId="16" numFmtId="3" xfId="0" applyAlignment="1" applyBorder="1" applyFont="1" applyNumberFormat="1">
      <alignment horizontal="center"/>
    </xf>
    <xf borderId="5" fillId="0" fontId="10" numFmtId="0" xfId="0" applyAlignment="1" applyBorder="1" applyFont="1">
      <alignment readingOrder="0" vertical="top"/>
    </xf>
    <xf borderId="10" fillId="0" fontId="10" numFmtId="0" xfId="0" applyAlignment="1" applyBorder="1" applyFont="1">
      <alignment vertical="top"/>
    </xf>
    <xf borderId="10" fillId="0" fontId="10" numFmtId="0" xfId="0" applyAlignment="1" applyBorder="1" applyFont="1">
      <alignment readingOrder="0" vertical="top"/>
    </xf>
    <xf borderId="10" fillId="0" fontId="10" numFmtId="3" xfId="0" applyAlignment="1" applyBorder="1" applyFont="1" applyNumberFormat="1">
      <alignment horizontal="right" readingOrder="0"/>
    </xf>
    <xf borderId="10" fillId="2" fontId="10" numFmtId="3" xfId="0" applyAlignment="1" applyBorder="1" applyFont="1" applyNumberFormat="1">
      <alignment horizontal="right" readingOrder="0"/>
    </xf>
    <xf borderId="6" fillId="3" fontId="10" numFmtId="0" xfId="0" applyAlignment="1" applyBorder="1" applyFont="1">
      <alignment shrinkToFit="0" vertical="top" wrapText="1"/>
    </xf>
    <xf borderId="4" fillId="0" fontId="10" numFmtId="0" xfId="0" applyAlignment="1" applyBorder="1" applyFont="1">
      <alignment readingOrder="0" vertical="top"/>
    </xf>
    <xf borderId="4" fillId="0" fontId="10" numFmtId="3" xfId="0" applyAlignment="1" applyBorder="1" applyFont="1" applyNumberFormat="1">
      <alignment horizontal="right" readingOrder="0"/>
    </xf>
    <xf borderId="4" fillId="2" fontId="10" numFmtId="0" xfId="0" applyAlignment="1" applyBorder="1" applyFont="1">
      <alignment readingOrder="0" shrinkToFit="0" vertical="top" wrapText="1"/>
    </xf>
    <xf borderId="6" fillId="0" fontId="17" numFmtId="0" xfId="0" applyAlignment="1" applyBorder="1" applyFont="1">
      <alignment shrinkToFit="0" vertical="bottom" wrapText="0"/>
    </xf>
    <xf borderId="3" fillId="0" fontId="10" numFmtId="0" xfId="0" applyAlignment="1" applyBorder="1" applyFont="1">
      <alignment horizontal="left" readingOrder="0" shrinkToFit="0" vertical="bottom" wrapText="0"/>
    </xf>
    <xf borderId="4" fillId="0" fontId="10" numFmtId="0" xfId="0" applyAlignment="1" applyBorder="1" applyFont="1">
      <alignment horizontal="right"/>
    </xf>
    <xf borderId="5" fillId="0" fontId="17" numFmtId="0" xfId="0" applyAlignment="1" applyBorder="1" applyFont="1">
      <alignment shrinkToFit="0" vertical="bottom" wrapText="0"/>
    </xf>
    <xf borderId="10" fillId="0" fontId="10" numFmtId="0" xfId="0" applyAlignment="1" applyBorder="1" applyFont="1">
      <alignment shrinkToFit="0" vertical="bottom" wrapText="0"/>
    </xf>
    <xf borderId="10" fillId="0" fontId="10" numFmtId="0" xfId="0" applyAlignment="1" applyBorder="1" applyFont="1">
      <alignment readingOrder="0"/>
    </xf>
    <xf borderId="10" fillId="0" fontId="10" numFmtId="0" xfId="0" applyAlignment="1" applyBorder="1" applyFont="1">
      <alignment horizontal="right" readingOrder="0"/>
    </xf>
    <xf borderId="10" fillId="2" fontId="10" numFmtId="0" xfId="0" applyAlignment="1" applyBorder="1" applyFont="1">
      <alignment readingOrder="0" shrinkToFit="0" vertical="top" wrapText="1"/>
    </xf>
    <xf borderId="10" fillId="2" fontId="10" numFmtId="0" xfId="0" applyAlignment="1" applyBorder="1" applyFont="1">
      <alignment horizontal="right" readingOrder="0"/>
    </xf>
    <xf borderId="10" fillId="0" fontId="10" numFmtId="0" xfId="0" applyAlignment="1" applyBorder="1" applyFont="1">
      <alignment horizontal="right"/>
    </xf>
    <xf borderId="10" fillId="2" fontId="10" numFmtId="0" xfId="0" applyAlignment="1" applyBorder="1" applyFont="1">
      <alignment horizontal="right"/>
    </xf>
    <xf borderId="6" fillId="0" fontId="18" numFmtId="0" xfId="0" applyAlignment="1" applyBorder="1" applyFont="1">
      <alignment horizontal="right" readingOrder="0"/>
    </xf>
    <xf borderId="10" fillId="0" fontId="10" numFmtId="0" xfId="0" applyAlignment="1" applyBorder="1" applyFont="1">
      <alignment readingOrder="0" shrinkToFit="0" vertical="bottom" wrapText="0"/>
    </xf>
    <xf borderId="10" fillId="0" fontId="10" numFmtId="0" xfId="0" applyAlignment="1" applyBorder="1" applyFont="1">
      <alignment horizontal="left" readingOrder="0"/>
    </xf>
    <xf borderId="10" fillId="0" fontId="10" numFmtId="0" xfId="0" applyBorder="1" applyFont="1"/>
    <xf borderId="10" fillId="0" fontId="10" numFmtId="0" xfId="0" applyAlignment="1" applyBorder="1" applyFont="1">
      <alignment horizontal="right" shrinkToFit="0" vertical="bottom" wrapText="0"/>
    </xf>
    <xf borderId="10" fillId="0" fontId="19" numFmtId="0" xfId="0" applyAlignment="1" applyBorder="1" applyFont="1">
      <alignment readingOrder="0"/>
    </xf>
    <xf borderId="10" fillId="0" fontId="10" numFmtId="0" xfId="0" applyAlignment="1" applyBorder="1" applyFont="1">
      <alignment horizontal="right" readingOrder="0" shrinkToFit="0" vertical="bottom" wrapText="0"/>
    </xf>
    <xf borderId="10" fillId="2" fontId="10" numFmtId="0" xfId="0" applyAlignment="1" applyBorder="1" applyFont="1">
      <alignment horizontal="right" readingOrder="0" shrinkToFit="0" vertical="bottom" wrapText="0"/>
    </xf>
    <xf borderId="5" fillId="0" fontId="20" numFmtId="0" xfId="0" applyAlignment="1" applyBorder="1" applyFont="1">
      <alignment shrinkToFit="0" wrapText="0"/>
    </xf>
    <xf borderId="10" fillId="0" fontId="17" numFmtId="0" xfId="0" applyAlignment="1" applyBorder="1" applyFont="1">
      <alignment shrinkToFit="0" vertical="bottom" wrapText="0"/>
    </xf>
    <xf borderId="0" fillId="0" fontId="15" numFmtId="0" xfId="0" applyAlignment="1" applyFont="1">
      <alignment horizontal="center" vertical="bottom"/>
    </xf>
    <xf borderId="0" fillId="5" fontId="2" numFmtId="0" xfId="0" applyAlignment="1" applyFont="1">
      <alignment horizontal="center" readingOrder="0" vertical="top"/>
    </xf>
    <xf borderId="0" fillId="5" fontId="2" numFmtId="0" xfId="0" applyAlignment="1" applyFont="1">
      <alignment horizontal="center" readingOrder="0" shrinkToFit="0" vertical="bottom" wrapText="1"/>
    </xf>
    <xf borderId="0" fillId="5" fontId="2" numFmtId="0" xfId="0" applyAlignment="1" applyFont="1">
      <alignment horizontal="center" vertical="bottom"/>
    </xf>
    <xf borderId="0" fillId="5" fontId="2" numFmtId="0" xfId="0" applyAlignment="1" applyFont="1">
      <alignment readingOrder="0" shrinkToFit="0" vertical="bottom" wrapText="1"/>
    </xf>
    <xf borderId="0" fillId="5" fontId="2" numFmtId="0" xfId="0" applyFont="1"/>
    <xf borderId="0" fillId="5" fontId="2" numFmtId="0" xfId="0" applyAlignment="1" applyFont="1">
      <alignment vertical="bottom"/>
    </xf>
    <xf borderId="0" fillId="0" fontId="21" numFmtId="0" xfId="0" applyAlignment="1" applyFont="1">
      <alignment horizontal="center" vertical="bottom"/>
    </xf>
    <xf borderId="0" fillId="0" fontId="21" numFmtId="0" xfId="0" applyFont="1"/>
    <xf borderId="6" fillId="3" fontId="10" numFmtId="0" xfId="0" applyAlignment="1" applyBorder="1" applyFont="1">
      <alignment readingOrder="0" vertical="top"/>
    </xf>
    <xf borderId="6" fillId="2" fontId="10" numFmtId="0" xfId="0" applyAlignment="1" applyBorder="1" applyFont="1">
      <alignment readingOrder="0" vertical="top"/>
    </xf>
    <xf borderId="0" fillId="0" fontId="15" numFmtId="0" xfId="0" applyAlignment="1" applyFont="1">
      <alignment horizontal="center"/>
    </xf>
    <xf borderId="4" fillId="0" fontId="5" numFmtId="49" xfId="0" applyAlignment="1" applyBorder="1" applyFont="1" applyNumberFormat="1">
      <alignment shrinkToFit="0" vertical="top" wrapText="1"/>
    </xf>
    <xf borderId="6" fillId="3" fontId="10" numFmtId="0" xfId="0" applyAlignment="1" applyBorder="1" applyFont="1">
      <alignment horizontal="center" readingOrder="0" shrinkToFit="0" vertical="top" wrapText="1"/>
    </xf>
    <xf borderId="6" fillId="3" fontId="10" numFmtId="4" xfId="0" applyAlignment="1" applyBorder="1" applyFont="1" applyNumberFormat="1">
      <alignment horizontal="right" readingOrder="0" shrinkToFit="0" vertical="top" wrapText="1"/>
    </xf>
    <xf borderId="6" fillId="3" fontId="10" numFmtId="3" xfId="0" applyAlignment="1" applyBorder="1" applyFont="1" applyNumberFormat="1">
      <alignment horizontal="right" readingOrder="0" shrinkToFit="0" vertical="top" wrapText="1"/>
    </xf>
    <xf borderId="6" fillId="0" fontId="5" numFmtId="4" xfId="0" applyAlignment="1" applyBorder="1" applyFont="1" applyNumberFormat="1">
      <alignment horizontal="right" readingOrder="0" vertical="top"/>
    </xf>
    <xf borderId="6" fillId="4" fontId="10" numFmtId="0" xfId="0" applyAlignment="1" applyBorder="1" applyFont="1">
      <alignment readingOrder="0" shrinkToFit="0" vertical="top" wrapText="1"/>
    </xf>
    <xf borderId="10" fillId="0" fontId="5" numFmtId="49" xfId="0" applyAlignment="1" applyBorder="1" applyFont="1" applyNumberFormat="1">
      <alignment shrinkToFit="0" vertical="top" wrapText="1"/>
    </xf>
    <xf borderId="5" fillId="0" fontId="5" numFmtId="4" xfId="0" applyAlignment="1" applyBorder="1" applyFont="1" applyNumberFormat="1">
      <alignment horizontal="right" readingOrder="0" vertical="top"/>
    </xf>
    <xf borderId="5" fillId="4" fontId="10" numFmtId="0" xfId="0" applyAlignment="1" applyBorder="1" applyFont="1">
      <alignment readingOrder="0" shrinkToFit="0" vertical="top" wrapText="1"/>
    </xf>
    <xf borderId="6" fillId="0" fontId="5" numFmtId="49" xfId="0" applyAlignment="1" applyBorder="1" applyFont="1" applyNumberFormat="1">
      <alignment readingOrder="0" shrinkToFit="0" vertical="top" wrapText="1"/>
    </xf>
    <xf borderId="5" fillId="0" fontId="5" numFmtId="3" xfId="0" applyAlignment="1" applyBorder="1" applyFont="1" applyNumberFormat="1">
      <alignment horizontal="right" readingOrder="0" vertical="top"/>
    </xf>
    <xf borderId="5" fillId="2" fontId="10" numFmtId="0" xfId="0" applyAlignment="1" applyBorder="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0"/>
    <col customWidth="1" min="3" max="3" width="19.75"/>
    <col customWidth="1" min="4" max="4" width="12.88"/>
    <col customWidth="1" min="5" max="5" width="8.38"/>
    <col customWidth="1" min="6" max="10" width="10.38"/>
    <col customWidth="1" min="11" max="12" width="9.5"/>
  </cols>
  <sheetData>
    <row r="1">
      <c r="A1" s="1"/>
      <c r="B1" s="1"/>
      <c r="C1" s="1"/>
      <c r="D1" s="1"/>
      <c r="E1" s="1"/>
      <c r="F1" s="1"/>
      <c r="G1" s="1"/>
      <c r="H1" s="1"/>
      <c r="I1" s="1"/>
      <c r="J1" s="1"/>
      <c r="K1" s="1"/>
      <c r="L1" s="1"/>
    </row>
    <row r="2">
      <c r="A2" s="2" t="s">
        <v>0</v>
      </c>
      <c r="C2" s="3" t="s">
        <v>1</v>
      </c>
      <c r="K2" s="1"/>
      <c r="L2" s="1"/>
    </row>
    <row r="3">
      <c r="A3" s="1"/>
      <c r="B3" s="2"/>
      <c r="C3" s="4"/>
      <c r="D3" s="4"/>
      <c r="E3" s="4"/>
      <c r="F3" s="5"/>
      <c r="K3" s="1"/>
      <c r="L3" s="1"/>
    </row>
    <row r="4">
      <c r="A4" s="1"/>
      <c r="B4" s="1"/>
      <c r="C4" s="1"/>
      <c r="D4" s="1"/>
      <c r="E4" s="1"/>
      <c r="F4" s="1"/>
      <c r="G4" s="1"/>
      <c r="H4" s="1"/>
      <c r="I4" s="1"/>
      <c r="J4" s="1"/>
      <c r="K4" s="1"/>
      <c r="L4" s="1"/>
    </row>
    <row r="5">
      <c r="A5" s="6" t="s">
        <v>2</v>
      </c>
      <c r="B5" s="6" t="s">
        <v>3</v>
      </c>
      <c r="C5" s="7" t="s">
        <v>4</v>
      </c>
      <c r="D5" s="8"/>
      <c r="E5" s="9"/>
      <c r="F5" s="10" t="s">
        <v>5</v>
      </c>
      <c r="G5" s="8"/>
      <c r="H5" s="8"/>
      <c r="I5" s="8"/>
      <c r="J5" s="8"/>
      <c r="K5" s="9"/>
      <c r="L5" s="11"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ht="72.0" customHeight="1">
      <c r="A8" s="19">
        <v>1.0</v>
      </c>
      <c r="B8" s="20" t="s">
        <v>22</v>
      </c>
      <c r="C8" s="21" t="s">
        <v>23</v>
      </c>
      <c r="D8" s="22" t="s">
        <v>24</v>
      </c>
      <c r="E8" s="23" t="s">
        <v>25</v>
      </c>
      <c r="F8" s="24">
        <v>2.0</v>
      </c>
      <c r="G8" s="25">
        <v>0.0</v>
      </c>
      <c r="H8" s="25">
        <v>0.0</v>
      </c>
      <c r="I8" s="25">
        <v>0.0</v>
      </c>
      <c r="J8" s="25">
        <v>0.0</v>
      </c>
      <c r="K8" s="26">
        <v>0.0</v>
      </c>
      <c r="L8" s="27" t="s">
        <v>26</v>
      </c>
    </row>
    <row r="9" ht="72.0" customHeight="1">
      <c r="A9" s="19">
        <v>2.0</v>
      </c>
      <c r="B9" s="20" t="s">
        <v>27</v>
      </c>
      <c r="C9" s="21" t="s">
        <v>28</v>
      </c>
      <c r="D9" s="28" t="s">
        <v>24</v>
      </c>
      <c r="E9" s="23" t="s">
        <v>25</v>
      </c>
      <c r="F9" s="25">
        <v>0.0</v>
      </c>
      <c r="G9" s="25">
        <v>0.0</v>
      </c>
      <c r="H9" s="25">
        <v>0.0</v>
      </c>
      <c r="I9" s="25">
        <v>0.0</v>
      </c>
      <c r="J9" s="25">
        <v>0.0</v>
      </c>
      <c r="K9" s="26">
        <v>0.0</v>
      </c>
      <c r="L9" s="29"/>
    </row>
    <row r="10" ht="72.0" customHeight="1">
      <c r="A10" s="19">
        <v>3.0</v>
      </c>
      <c r="B10" s="20" t="s">
        <v>29</v>
      </c>
      <c r="C10" s="21" t="s">
        <v>30</v>
      </c>
      <c r="D10" s="28" t="s">
        <v>24</v>
      </c>
      <c r="E10" s="23" t="s">
        <v>25</v>
      </c>
      <c r="F10" s="25">
        <v>0.0</v>
      </c>
      <c r="G10" s="24">
        <v>1.0</v>
      </c>
      <c r="H10" s="24">
        <v>2.0</v>
      </c>
      <c r="I10" s="24">
        <v>1.0</v>
      </c>
      <c r="J10" s="25">
        <v>0.0</v>
      </c>
      <c r="K10" s="26">
        <v>1.0</v>
      </c>
      <c r="L10" s="29"/>
    </row>
    <row r="11" ht="72.0" customHeight="1">
      <c r="A11" s="19">
        <v>4.0</v>
      </c>
      <c r="B11" s="20" t="s">
        <v>31</v>
      </c>
      <c r="C11" s="21" t="s">
        <v>32</v>
      </c>
      <c r="D11" s="28" t="s">
        <v>24</v>
      </c>
      <c r="E11" s="23" t="s">
        <v>25</v>
      </c>
      <c r="F11" s="25">
        <v>0.0</v>
      </c>
      <c r="G11" s="24">
        <v>2.0</v>
      </c>
      <c r="H11" s="24">
        <v>2.0</v>
      </c>
      <c r="I11" s="25">
        <v>0.0</v>
      </c>
      <c r="J11" s="25">
        <v>0.0</v>
      </c>
      <c r="K11" s="26">
        <v>0.0</v>
      </c>
      <c r="L11" s="29"/>
    </row>
    <row r="12" ht="72.0" customHeight="1">
      <c r="A12" s="19">
        <v>5.0</v>
      </c>
      <c r="B12" s="20" t="s">
        <v>33</v>
      </c>
      <c r="C12" s="21" t="s">
        <v>34</v>
      </c>
      <c r="D12" s="28" t="s">
        <v>24</v>
      </c>
      <c r="E12" s="23" t="s">
        <v>25</v>
      </c>
      <c r="F12" s="25">
        <v>0.0</v>
      </c>
      <c r="G12" s="24">
        <v>1.0</v>
      </c>
      <c r="H12" s="24">
        <v>3.0</v>
      </c>
      <c r="I12" s="24">
        <v>0.0</v>
      </c>
      <c r="J12" s="24">
        <v>3.0</v>
      </c>
      <c r="K12" s="26">
        <v>3.0</v>
      </c>
      <c r="L12" s="29"/>
    </row>
    <row r="13" ht="72.0" customHeight="1">
      <c r="A13" s="19">
        <v>6.0</v>
      </c>
      <c r="B13" s="20" t="s">
        <v>35</v>
      </c>
      <c r="C13" s="21" t="s">
        <v>36</v>
      </c>
      <c r="D13" s="28" t="s">
        <v>24</v>
      </c>
      <c r="E13" s="23" t="s">
        <v>25</v>
      </c>
      <c r="F13" s="24">
        <v>1.0</v>
      </c>
      <c r="G13" s="24">
        <v>0.0</v>
      </c>
      <c r="H13" s="24">
        <v>3.0</v>
      </c>
      <c r="I13" s="24">
        <v>1.0</v>
      </c>
      <c r="J13" s="24">
        <v>2.0</v>
      </c>
      <c r="K13" s="26">
        <v>2.0</v>
      </c>
      <c r="L13" s="29"/>
    </row>
    <row r="14" ht="72.0" customHeight="1">
      <c r="A14" s="19">
        <v>7.0</v>
      </c>
      <c r="B14" s="20" t="s">
        <v>37</v>
      </c>
      <c r="C14" s="21" t="s">
        <v>38</v>
      </c>
      <c r="D14" s="28" t="s">
        <v>39</v>
      </c>
      <c r="E14" s="23" t="s">
        <v>25</v>
      </c>
      <c r="F14" s="25">
        <f t="shared" ref="F14:K14" si="1">sum(F8:F13)</f>
        <v>3</v>
      </c>
      <c r="G14" s="25">
        <f t="shared" si="1"/>
        <v>4</v>
      </c>
      <c r="H14" s="25">
        <f t="shared" si="1"/>
        <v>10</v>
      </c>
      <c r="I14" s="25">
        <f t="shared" si="1"/>
        <v>2</v>
      </c>
      <c r="J14" s="25">
        <f t="shared" si="1"/>
        <v>5</v>
      </c>
      <c r="K14" s="25">
        <f t="shared" si="1"/>
        <v>6</v>
      </c>
      <c r="L14" s="12"/>
    </row>
    <row r="15">
      <c r="A15" s="30"/>
      <c r="B15" s="31"/>
      <c r="C15" s="32"/>
      <c r="D15" s="32"/>
      <c r="E15" s="32"/>
      <c r="F15" s="1"/>
      <c r="G15" s="1"/>
      <c r="H15" s="1"/>
      <c r="I15" s="1"/>
      <c r="J15" s="1"/>
      <c r="K15" s="1"/>
      <c r="L15" s="1"/>
    </row>
    <row r="16">
      <c r="A16" s="33"/>
      <c r="B16" s="31"/>
      <c r="C16" s="32"/>
      <c r="D16" s="32"/>
      <c r="E16" s="32"/>
      <c r="F16" s="1"/>
      <c r="G16" s="1"/>
      <c r="H16" s="1"/>
      <c r="I16" s="1"/>
      <c r="J16" s="1"/>
      <c r="K16" s="1"/>
      <c r="L16" s="1"/>
    </row>
    <row r="17">
      <c r="A17" s="30"/>
      <c r="B17" s="31"/>
    </row>
    <row r="18">
      <c r="A18" s="33"/>
      <c r="B18" s="31"/>
    </row>
    <row r="19">
      <c r="A19" s="30"/>
      <c r="B19" s="31"/>
    </row>
    <row r="20">
      <c r="A20" s="33"/>
      <c r="B20" s="31"/>
    </row>
  </sheetData>
  <mergeCells count="9">
    <mergeCell ref="L5:L6"/>
    <mergeCell ref="L8:L14"/>
    <mergeCell ref="A2:B2"/>
    <mergeCell ref="C2:J2"/>
    <mergeCell ref="F3:J3"/>
    <mergeCell ref="A5:A6"/>
    <mergeCell ref="B5:B6"/>
    <mergeCell ref="C5:E5"/>
    <mergeCell ref="F5:K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0"/>
    <col customWidth="1" min="2" max="2" width="18.63"/>
    <col customWidth="1" min="3" max="3" width="20.0"/>
    <col customWidth="1" min="4" max="4" width="9.75"/>
    <col customWidth="1" min="5" max="5" width="8.0"/>
  </cols>
  <sheetData>
    <row r="1">
      <c r="A1" s="1"/>
      <c r="B1" s="1"/>
      <c r="C1" s="1"/>
      <c r="D1" s="1"/>
      <c r="E1" s="1"/>
      <c r="F1" s="1"/>
      <c r="G1" s="1"/>
      <c r="H1" s="1"/>
      <c r="I1" s="1"/>
      <c r="J1" s="1"/>
      <c r="K1" s="1"/>
      <c r="L1" s="1"/>
      <c r="M1" s="1"/>
      <c r="N1" s="1"/>
      <c r="O1" s="1"/>
      <c r="P1" s="1"/>
      <c r="Q1" s="1"/>
      <c r="R1" s="1"/>
      <c r="S1" s="1"/>
      <c r="T1" s="1"/>
      <c r="U1" s="1"/>
      <c r="V1" s="1"/>
      <c r="W1" s="1"/>
      <c r="X1" s="1"/>
      <c r="Y1" s="1"/>
    </row>
    <row r="2">
      <c r="A2" s="51" t="s">
        <v>255</v>
      </c>
      <c r="C2" s="52" t="s">
        <v>256</v>
      </c>
      <c r="M2" s="1"/>
      <c r="N2" s="1"/>
      <c r="O2" s="1"/>
      <c r="P2" s="1"/>
      <c r="Q2" s="1"/>
      <c r="R2" s="1"/>
      <c r="S2" s="1"/>
      <c r="T2" s="1"/>
      <c r="U2" s="1"/>
      <c r="V2" s="1"/>
      <c r="W2" s="1"/>
      <c r="X2" s="1"/>
      <c r="Y2" s="1"/>
    </row>
    <row r="3">
      <c r="A3" s="1"/>
      <c r="B3" s="53"/>
      <c r="C3" s="1"/>
      <c r="D3" s="1"/>
      <c r="E3" s="1"/>
      <c r="M3" s="1"/>
      <c r="N3" s="1"/>
      <c r="O3" s="1"/>
      <c r="P3" s="1"/>
      <c r="Q3" s="1"/>
      <c r="R3" s="1"/>
      <c r="S3" s="1"/>
      <c r="T3" s="1"/>
      <c r="U3" s="1"/>
      <c r="V3" s="1"/>
      <c r="W3" s="1"/>
      <c r="X3" s="1"/>
      <c r="Y3" s="1"/>
    </row>
    <row r="4">
      <c r="A4" s="93"/>
      <c r="B4" s="93"/>
      <c r="C4" s="93"/>
      <c r="D4" s="93"/>
      <c r="E4" s="93"/>
      <c r="F4" s="93"/>
      <c r="G4" s="93"/>
      <c r="H4" s="93"/>
      <c r="I4" s="93"/>
      <c r="J4" s="93"/>
      <c r="K4" s="93"/>
      <c r="L4" s="93"/>
      <c r="M4" s="1"/>
      <c r="N4" s="1"/>
      <c r="O4" s="1"/>
      <c r="P4" s="1"/>
      <c r="Q4" s="1"/>
      <c r="R4" s="1"/>
      <c r="S4" s="1"/>
      <c r="T4" s="1"/>
      <c r="U4" s="1"/>
      <c r="V4" s="1"/>
      <c r="W4" s="1"/>
      <c r="X4" s="1"/>
      <c r="Y4" s="1"/>
    </row>
    <row r="5">
      <c r="A5" s="6" t="s">
        <v>2</v>
      </c>
      <c r="B5" s="6" t="s">
        <v>3</v>
      </c>
      <c r="C5" s="10" t="s">
        <v>4</v>
      </c>
      <c r="D5" s="8"/>
      <c r="E5" s="9"/>
      <c r="F5" s="10" t="s">
        <v>5</v>
      </c>
      <c r="G5" s="8"/>
      <c r="H5" s="8"/>
      <c r="I5" s="8"/>
      <c r="J5" s="8"/>
      <c r="K5" s="9"/>
      <c r="L5" s="54" t="s">
        <v>6</v>
      </c>
      <c r="M5" s="1"/>
      <c r="N5" s="1"/>
      <c r="O5" s="1"/>
      <c r="P5" s="1"/>
      <c r="Q5" s="1"/>
      <c r="R5" s="1"/>
      <c r="S5" s="1"/>
      <c r="T5" s="1"/>
      <c r="U5" s="1"/>
      <c r="V5" s="1"/>
      <c r="W5" s="1"/>
      <c r="X5" s="1"/>
      <c r="Y5" s="1"/>
    </row>
    <row r="6">
      <c r="A6" s="12"/>
      <c r="B6" s="12"/>
      <c r="C6" s="13" t="s">
        <v>7</v>
      </c>
      <c r="D6" s="13" t="s">
        <v>8</v>
      </c>
      <c r="E6" s="14" t="s">
        <v>9</v>
      </c>
      <c r="F6" s="14">
        <v>2018.0</v>
      </c>
      <c r="G6" s="14">
        <v>2019.0</v>
      </c>
      <c r="H6" s="14">
        <v>2020.0</v>
      </c>
      <c r="I6" s="14">
        <v>2021.0</v>
      </c>
      <c r="J6" s="14">
        <v>2022.0</v>
      </c>
      <c r="K6" s="15">
        <v>2023.0</v>
      </c>
      <c r="L6" s="12"/>
      <c r="M6" s="1"/>
      <c r="N6" s="1"/>
      <c r="O6" s="1"/>
      <c r="P6" s="1"/>
      <c r="Q6" s="1"/>
      <c r="R6" s="1"/>
      <c r="S6" s="1"/>
      <c r="T6" s="1"/>
      <c r="U6" s="1"/>
      <c r="V6" s="1"/>
      <c r="W6" s="1"/>
      <c r="X6" s="1"/>
      <c r="Y6" s="1"/>
    </row>
    <row r="7">
      <c r="A7" s="16" t="s">
        <v>10</v>
      </c>
      <c r="B7" s="17" t="s">
        <v>11</v>
      </c>
      <c r="C7" s="16" t="s">
        <v>12</v>
      </c>
      <c r="D7" s="17" t="s">
        <v>13</v>
      </c>
      <c r="E7" s="18" t="s">
        <v>14</v>
      </c>
      <c r="F7" s="16" t="s">
        <v>15</v>
      </c>
      <c r="G7" s="16" t="s">
        <v>16</v>
      </c>
      <c r="H7" s="16" t="s">
        <v>17</v>
      </c>
      <c r="I7" s="16" t="s">
        <v>18</v>
      </c>
      <c r="J7" s="16" t="s">
        <v>19</v>
      </c>
      <c r="K7" s="16" t="s">
        <v>20</v>
      </c>
      <c r="L7" s="16" t="s">
        <v>21</v>
      </c>
    </row>
    <row r="8">
      <c r="A8" s="37">
        <v>1.0</v>
      </c>
      <c r="B8" s="57" t="s">
        <v>257</v>
      </c>
      <c r="C8" s="58" t="s">
        <v>258</v>
      </c>
      <c r="D8" s="94" t="s">
        <v>259</v>
      </c>
      <c r="E8" s="57" t="s">
        <v>251</v>
      </c>
      <c r="F8" s="95">
        <v>0.0</v>
      </c>
      <c r="G8" s="96">
        <v>0.0</v>
      </c>
      <c r="H8" s="96">
        <v>0.0</v>
      </c>
      <c r="I8" s="96">
        <v>0.0</v>
      </c>
      <c r="J8" s="96">
        <v>24.0</v>
      </c>
      <c r="K8" s="97">
        <v>9.0</v>
      </c>
      <c r="L8" s="40" t="s">
        <v>260</v>
      </c>
      <c r="M8" s="1"/>
      <c r="N8" s="1"/>
      <c r="O8" s="1"/>
      <c r="P8" s="1"/>
      <c r="Q8" s="1"/>
      <c r="R8" s="1"/>
      <c r="S8" s="1"/>
      <c r="T8" s="1"/>
      <c r="U8" s="1"/>
      <c r="V8" s="1"/>
      <c r="W8" s="1"/>
      <c r="X8" s="1"/>
      <c r="Y8" s="1"/>
    </row>
    <row r="9">
      <c r="A9" s="37">
        <v>2.0</v>
      </c>
      <c r="B9" s="57" t="s">
        <v>261</v>
      </c>
      <c r="C9" s="58" t="s">
        <v>262</v>
      </c>
      <c r="D9" s="94" t="s">
        <v>259</v>
      </c>
      <c r="E9" s="57" t="s">
        <v>251</v>
      </c>
      <c r="F9" s="98">
        <v>0.0</v>
      </c>
      <c r="G9" s="99">
        <v>1.0</v>
      </c>
      <c r="H9" s="99">
        <v>2.0</v>
      </c>
      <c r="I9" s="99">
        <v>1.0</v>
      </c>
      <c r="J9" s="96">
        <v>0.0</v>
      </c>
      <c r="K9" s="100">
        <v>113.0</v>
      </c>
      <c r="L9" s="29"/>
      <c r="M9" s="1"/>
      <c r="N9" s="1"/>
      <c r="O9" s="1"/>
      <c r="P9" s="1"/>
      <c r="Q9" s="1"/>
      <c r="R9" s="1"/>
      <c r="S9" s="1"/>
      <c r="T9" s="1"/>
      <c r="U9" s="1"/>
      <c r="V9" s="1"/>
      <c r="W9" s="1"/>
      <c r="X9" s="1"/>
      <c r="Y9" s="1"/>
    </row>
    <row r="10">
      <c r="A10" s="37">
        <v>3.0</v>
      </c>
      <c r="B10" s="57" t="s">
        <v>263</v>
      </c>
      <c r="C10" s="58" t="s">
        <v>264</v>
      </c>
      <c r="D10" s="94" t="s">
        <v>259</v>
      </c>
      <c r="E10" s="57" t="s">
        <v>251</v>
      </c>
      <c r="F10" s="98">
        <v>16.0</v>
      </c>
      <c r="G10" s="99">
        <v>25.0</v>
      </c>
      <c r="H10" s="99">
        <v>21.0</v>
      </c>
      <c r="I10" s="99">
        <v>10.0</v>
      </c>
      <c r="J10" s="99">
        <v>6.0</v>
      </c>
      <c r="K10" s="100">
        <v>19.0</v>
      </c>
      <c r="L10" s="29"/>
      <c r="M10" s="1"/>
      <c r="N10" s="1"/>
      <c r="O10" s="1"/>
      <c r="P10" s="1"/>
      <c r="Q10" s="1"/>
      <c r="R10" s="1"/>
      <c r="S10" s="1"/>
      <c r="T10" s="1"/>
      <c r="U10" s="1"/>
      <c r="V10" s="1"/>
      <c r="W10" s="1"/>
      <c r="X10" s="1"/>
      <c r="Y10" s="1"/>
    </row>
    <row r="11">
      <c r="A11" s="37">
        <v>4.0</v>
      </c>
      <c r="B11" s="57" t="s">
        <v>265</v>
      </c>
      <c r="C11" s="58" t="s">
        <v>266</v>
      </c>
      <c r="D11" s="94" t="s">
        <v>259</v>
      </c>
      <c r="E11" s="57" t="s">
        <v>251</v>
      </c>
      <c r="F11" s="98">
        <v>11.0</v>
      </c>
      <c r="G11" s="99">
        <v>5.0</v>
      </c>
      <c r="H11" s="99">
        <v>9.0</v>
      </c>
      <c r="I11" s="99">
        <v>5.0</v>
      </c>
      <c r="J11" s="99">
        <v>5.0</v>
      </c>
      <c r="K11" s="100">
        <v>12.0</v>
      </c>
      <c r="L11" s="29"/>
      <c r="M11" s="1"/>
      <c r="N11" s="1"/>
      <c r="O11" s="1"/>
      <c r="P11" s="1"/>
      <c r="Q11" s="1"/>
      <c r="R11" s="1"/>
      <c r="S11" s="1"/>
      <c r="T11" s="1"/>
      <c r="U11" s="1"/>
      <c r="V11" s="1"/>
      <c r="W11" s="1"/>
      <c r="X11" s="1"/>
      <c r="Y11" s="1"/>
    </row>
    <row r="12">
      <c r="A12" s="37">
        <v>5.0</v>
      </c>
      <c r="B12" s="57" t="s">
        <v>267</v>
      </c>
      <c r="C12" s="58" t="s">
        <v>268</v>
      </c>
      <c r="D12" s="94" t="s">
        <v>259</v>
      </c>
      <c r="E12" s="57" t="s">
        <v>251</v>
      </c>
      <c r="F12" s="98">
        <v>85.0</v>
      </c>
      <c r="G12" s="99">
        <v>72.0</v>
      </c>
      <c r="H12" s="99">
        <v>96.0</v>
      </c>
      <c r="I12" s="99">
        <v>91.0</v>
      </c>
      <c r="J12" s="99">
        <v>21.0</v>
      </c>
      <c r="K12" s="100">
        <v>56.0</v>
      </c>
      <c r="L12" s="29"/>
      <c r="M12" s="1"/>
      <c r="N12" s="1"/>
      <c r="O12" s="1"/>
      <c r="P12" s="1"/>
      <c r="Q12" s="1"/>
      <c r="R12" s="1"/>
      <c r="S12" s="1"/>
      <c r="T12" s="1"/>
      <c r="U12" s="1"/>
      <c r="V12" s="1"/>
      <c r="W12" s="1"/>
      <c r="X12" s="1"/>
      <c r="Y12" s="1"/>
    </row>
    <row r="13">
      <c r="A13" s="37">
        <v>6.0</v>
      </c>
      <c r="B13" s="57" t="s">
        <v>269</v>
      </c>
      <c r="C13" s="58" t="s">
        <v>270</v>
      </c>
      <c r="D13" s="94" t="s">
        <v>259</v>
      </c>
      <c r="E13" s="57" t="s">
        <v>251</v>
      </c>
      <c r="F13" s="98">
        <v>9.0</v>
      </c>
      <c r="G13" s="99">
        <v>7.0</v>
      </c>
      <c r="H13" s="99">
        <v>11.0</v>
      </c>
      <c r="I13" s="99">
        <v>4.0</v>
      </c>
      <c r="J13" s="99">
        <v>7.0</v>
      </c>
      <c r="K13" s="100">
        <v>18.0</v>
      </c>
      <c r="L13" s="29"/>
      <c r="M13" s="1"/>
      <c r="N13" s="1"/>
      <c r="O13" s="1"/>
      <c r="P13" s="1"/>
      <c r="Q13" s="1"/>
      <c r="R13" s="1"/>
      <c r="S13" s="1"/>
      <c r="T13" s="1"/>
      <c r="U13" s="1"/>
      <c r="V13" s="1"/>
      <c r="W13" s="1"/>
      <c r="X13" s="1"/>
      <c r="Y13" s="1"/>
    </row>
    <row r="14">
      <c r="A14" s="37">
        <v>7.0</v>
      </c>
      <c r="B14" s="57" t="s">
        <v>271</v>
      </c>
      <c r="C14" s="58" t="s">
        <v>272</v>
      </c>
      <c r="D14" s="94" t="s">
        <v>259</v>
      </c>
      <c r="E14" s="57" t="s">
        <v>251</v>
      </c>
      <c r="F14" s="96">
        <v>0.0</v>
      </c>
      <c r="G14" s="96">
        <v>0.0</v>
      </c>
      <c r="H14" s="96">
        <v>0.0</v>
      </c>
      <c r="I14" s="96">
        <v>0.0</v>
      </c>
      <c r="J14" s="96">
        <v>0.0</v>
      </c>
      <c r="K14" s="100">
        <v>0.0</v>
      </c>
      <c r="L14" s="12"/>
      <c r="M14" s="1"/>
      <c r="N14" s="1"/>
      <c r="O14" s="1"/>
      <c r="P14" s="1"/>
      <c r="Q14" s="1"/>
      <c r="R14" s="1"/>
      <c r="S14" s="1"/>
      <c r="T14" s="1"/>
      <c r="U14" s="1"/>
      <c r="V14" s="1"/>
      <c r="W14" s="1"/>
      <c r="X14" s="1"/>
      <c r="Y14" s="1"/>
    </row>
    <row r="15">
      <c r="A15" s="101"/>
      <c r="B15" s="1"/>
      <c r="C15" s="1"/>
      <c r="D15" s="1"/>
      <c r="E15" s="1"/>
      <c r="F15" s="1"/>
      <c r="G15" s="1"/>
      <c r="H15" s="1"/>
      <c r="I15" s="1"/>
      <c r="J15" s="1"/>
      <c r="K15" s="1"/>
      <c r="L15" s="1"/>
      <c r="M15" s="1"/>
      <c r="N15" s="1"/>
      <c r="O15" s="1"/>
      <c r="P15" s="1"/>
      <c r="Q15" s="1"/>
      <c r="R15" s="1"/>
      <c r="S15" s="1"/>
      <c r="T15" s="1"/>
      <c r="U15" s="1"/>
      <c r="V15" s="1"/>
      <c r="W15" s="1"/>
      <c r="X15" s="1"/>
      <c r="Y15" s="1"/>
    </row>
    <row r="16">
      <c r="A16" s="1"/>
      <c r="B16" s="1"/>
      <c r="C16" s="1"/>
      <c r="D16" s="1"/>
      <c r="E16" s="1"/>
      <c r="F16" s="1"/>
      <c r="G16" s="1"/>
      <c r="H16" s="1"/>
      <c r="I16" s="1"/>
      <c r="J16" s="1"/>
      <c r="K16" s="1"/>
      <c r="L16" s="1"/>
      <c r="M16" s="1"/>
      <c r="N16" s="1"/>
      <c r="O16" s="1"/>
      <c r="P16" s="1"/>
      <c r="Q16" s="1"/>
      <c r="R16" s="1"/>
      <c r="S16" s="1"/>
      <c r="T16" s="1"/>
      <c r="U16" s="1"/>
      <c r="V16" s="1"/>
      <c r="W16" s="1"/>
      <c r="X16" s="1"/>
      <c r="Y16" s="1"/>
    </row>
    <row r="17">
      <c r="A17" s="1"/>
      <c r="B17" s="1"/>
      <c r="C17" s="1"/>
      <c r="D17" s="1"/>
      <c r="E17" s="1"/>
      <c r="F17" s="1"/>
      <c r="G17" s="1"/>
      <c r="H17" s="1"/>
      <c r="I17" s="1"/>
      <c r="J17" s="1"/>
      <c r="K17" s="1"/>
      <c r="L17" s="1"/>
      <c r="M17" s="1"/>
      <c r="N17" s="1"/>
      <c r="O17" s="1"/>
      <c r="P17" s="1"/>
      <c r="Q17" s="1"/>
      <c r="R17" s="1"/>
      <c r="S17" s="1"/>
      <c r="T17" s="1"/>
      <c r="U17" s="1"/>
      <c r="V17" s="1"/>
      <c r="W17" s="1"/>
      <c r="X17" s="1"/>
      <c r="Y17" s="1"/>
    </row>
    <row r="18">
      <c r="A18" s="1"/>
      <c r="B18" s="1"/>
      <c r="C18" s="1"/>
      <c r="D18" s="1"/>
      <c r="E18" s="1"/>
      <c r="F18" s="1"/>
      <c r="G18" s="1"/>
      <c r="H18" s="1"/>
      <c r="I18" s="1"/>
      <c r="J18" s="1"/>
      <c r="K18" s="1"/>
      <c r="L18" s="1"/>
      <c r="M18" s="1"/>
      <c r="N18" s="1"/>
      <c r="O18" s="1"/>
      <c r="P18" s="1"/>
      <c r="Q18" s="1"/>
      <c r="R18" s="1"/>
      <c r="S18" s="1"/>
      <c r="T18" s="1"/>
      <c r="U18" s="1"/>
      <c r="V18" s="1"/>
      <c r="W18" s="1"/>
      <c r="X18" s="1"/>
      <c r="Y18" s="1"/>
    </row>
    <row r="19">
      <c r="A19" s="1"/>
      <c r="B19" s="1"/>
      <c r="C19" s="1"/>
      <c r="D19" s="1"/>
      <c r="E19" s="1"/>
      <c r="F19" s="1"/>
      <c r="G19" s="1"/>
      <c r="H19" s="1"/>
      <c r="I19" s="1"/>
      <c r="J19" s="1"/>
      <c r="K19" s="1"/>
      <c r="L19" s="1"/>
      <c r="M19" s="1"/>
      <c r="N19" s="1"/>
      <c r="O19" s="1"/>
      <c r="P19" s="1"/>
      <c r="Q19" s="1"/>
      <c r="R19" s="1"/>
      <c r="S19" s="1"/>
      <c r="T19" s="1"/>
      <c r="U19" s="1"/>
      <c r="V19" s="1"/>
      <c r="W19" s="1"/>
      <c r="X19" s="1"/>
      <c r="Y19" s="1"/>
    </row>
    <row r="20">
      <c r="A20" s="1"/>
      <c r="B20" s="1"/>
      <c r="C20" s="1"/>
      <c r="D20" s="1"/>
      <c r="E20" s="1"/>
      <c r="F20" s="1"/>
      <c r="G20" s="1"/>
      <c r="H20" s="1"/>
      <c r="I20" s="1"/>
      <c r="J20" s="1"/>
      <c r="K20" s="1"/>
      <c r="L20" s="1"/>
      <c r="M20" s="1"/>
      <c r="N20" s="1"/>
      <c r="O20" s="1"/>
      <c r="P20" s="1"/>
      <c r="Q20" s="1"/>
      <c r="R20" s="1"/>
      <c r="S20" s="1"/>
      <c r="T20" s="1"/>
      <c r="U20" s="1"/>
      <c r="V20" s="1"/>
      <c r="W20" s="1"/>
      <c r="X20" s="1"/>
      <c r="Y20" s="1"/>
    </row>
    <row r="21">
      <c r="A21" s="1"/>
      <c r="B21" s="1"/>
      <c r="C21" s="1"/>
      <c r="D21" s="1"/>
      <c r="E21" s="1"/>
      <c r="F21" s="1"/>
      <c r="G21" s="1"/>
      <c r="H21" s="1"/>
      <c r="I21" s="1"/>
      <c r="J21" s="1"/>
      <c r="K21" s="1"/>
      <c r="L21" s="1"/>
      <c r="M21" s="1"/>
      <c r="N21" s="1"/>
      <c r="O21" s="1"/>
      <c r="P21" s="1"/>
      <c r="Q21" s="1"/>
      <c r="R21" s="1"/>
      <c r="S21" s="1"/>
      <c r="T21" s="1"/>
      <c r="U21" s="1"/>
      <c r="V21" s="1"/>
      <c r="W21" s="1"/>
      <c r="X21" s="1"/>
      <c r="Y21" s="1"/>
    </row>
    <row r="22">
      <c r="A22" s="1"/>
      <c r="B22" s="1"/>
      <c r="C22" s="1"/>
      <c r="D22" s="1"/>
      <c r="E22" s="1"/>
      <c r="F22" s="1"/>
      <c r="G22" s="1"/>
      <c r="H22" s="1"/>
      <c r="I22" s="1"/>
      <c r="J22" s="1"/>
      <c r="K22" s="1"/>
      <c r="L22" s="1"/>
      <c r="M22" s="1"/>
      <c r="N22" s="1"/>
      <c r="O22" s="1"/>
      <c r="P22" s="1"/>
      <c r="Q22" s="1"/>
      <c r="R22" s="1"/>
      <c r="S22" s="1"/>
      <c r="T22" s="1"/>
      <c r="U22" s="1"/>
      <c r="V22" s="1"/>
      <c r="W22" s="1"/>
      <c r="X22" s="1"/>
      <c r="Y22" s="1"/>
    </row>
    <row r="23">
      <c r="A23" s="1"/>
      <c r="B23" s="1"/>
      <c r="C23" s="1"/>
      <c r="D23" s="1"/>
      <c r="E23" s="1"/>
      <c r="F23" s="1"/>
      <c r="G23" s="1"/>
      <c r="H23" s="1"/>
      <c r="I23" s="1"/>
      <c r="J23" s="1"/>
      <c r="K23" s="1"/>
      <c r="L23" s="1"/>
      <c r="M23" s="1"/>
      <c r="N23" s="1"/>
      <c r="O23" s="1"/>
      <c r="P23" s="1"/>
      <c r="Q23" s="1"/>
      <c r="R23" s="1"/>
      <c r="S23" s="1"/>
      <c r="T23" s="1"/>
      <c r="U23" s="1"/>
      <c r="V23" s="1"/>
      <c r="W23" s="1"/>
      <c r="X23" s="1"/>
      <c r="Y23" s="1"/>
    </row>
    <row r="24">
      <c r="A24" s="1"/>
      <c r="B24" s="1"/>
      <c r="C24" s="1"/>
      <c r="D24" s="1"/>
      <c r="E24" s="1"/>
      <c r="F24" s="1"/>
      <c r="G24" s="1"/>
      <c r="H24" s="1"/>
      <c r="I24" s="1"/>
      <c r="J24" s="1"/>
      <c r="K24" s="1"/>
      <c r="L24" s="1"/>
      <c r="M24" s="1"/>
      <c r="N24" s="1"/>
      <c r="O24" s="1"/>
      <c r="P24" s="1"/>
      <c r="Q24" s="1"/>
      <c r="R24" s="1"/>
      <c r="S24" s="1"/>
      <c r="T24" s="1"/>
      <c r="U24" s="1"/>
      <c r="V24" s="1"/>
      <c r="W24" s="1"/>
      <c r="X24" s="1"/>
      <c r="Y24" s="1"/>
    </row>
    <row r="25">
      <c r="A25" s="1"/>
      <c r="B25" s="1"/>
      <c r="C25" s="1"/>
      <c r="D25" s="1"/>
      <c r="E25" s="1"/>
      <c r="F25" s="1"/>
      <c r="G25" s="1"/>
      <c r="H25" s="1"/>
      <c r="I25" s="1"/>
      <c r="J25" s="1"/>
      <c r="K25" s="1"/>
      <c r="L25" s="1"/>
      <c r="M25" s="1"/>
      <c r="N25" s="1"/>
      <c r="O25" s="1"/>
      <c r="P25" s="1"/>
      <c r="Q25" s="1"/>
      <c r="R25" s="1"/>
      <c r="S25" s="1"/>
      <c r="T25" s="1"/>
      <c r="U25" s="1"/>
      <c r="V25" s="1"/>
      <c r="W25" s="1"/>
      <c r="X25" s="1"/>
      <c r="Y25" s="1"/>
    </row>
    <row r="26">
      <c r="A26" s="1"/>
      <c r="B26" s="1"/>
      <c r="C26" s="1"/>
      <c r="D26" s="1"/>
      <c r="E26" s="1"/>
      <c r="F26" s="1"/>
      <c r="G26" s="1"/>
      <c r="H26" s="1"/>
      <c r="I26" s="1"/>
      <c r="J26" s="1"/>
      <c r="K26" s="1"/>
      <c r="L26" s="1"/>
      <c r="M26" s="1"/>
      <c r="N26" s="1"/>
      <c r="O26" s="1"/>
      <c r="P26" s="1"/>
      <c r="Q26" s="1"/>
      <c r="R26" s="1"/>
      <c r="S26" s="1"/>
      <c r="T26" s="1"/>
      <c r="U26" s="1"/>
      <c r="V26" s="1"/>
      <c r="W26" s="1"/>
      <c r="X26" s="1"/>
      <c r="Y26" s="1"/>
    </row>
    <row r="27">
      <c r="A27" s="1"/>
      <c r="B27" s="1"/>
      <c r="C27" s="1"/>
      <c r="D27" s="1"/>
      <c r="E27" s="1"/>
      <c r="F27" s="1"/>
      <c r="G27" s="1"/>
      <c r="H27" s="1"/>
      <c r="I27" s="1"/>
      <c r="J27" s="1"/>
      <c r="K27" s="1"/>
      <c r="L27" s="1"/>
      <c r="M27" s="1"/>
      <c r="N27" s="1"/>
      <c r="O27" s="1"/>
      <c r="P27" s="1"/>
      <c r="Q27" s="1"/>
      <c r="R27" s="1"/>
      <c r="S27" s="1"/>
      <c r="T27" s="1"/>
      <c r="U27" s="1"/>
      <c r="V27" s="1"/>
      <c r="W27" s="1"/>
      <c r="X27" s="1"/>
      <c r="Y27" s="1"/>
    </row>
    <row r="28">
      <c r="A28" s="1"/>
      <c r="B28" s="1"/>
      <c r="C28" s="1"/>
      <c r="D28" s="1"/>
      <c r="E28" s="1"/>
      <c r="F28" s="1"/>
      <c r="G28" s="1"/>
      <c r="H28" s="1"/>
      <c r="I28" s="1"/>
      <c r="J28" s="1"/>
      <c r="K28" s="1"/>
      <c r="L28" s="1"/>
      <c r="M28" s="1"/>
      <c r="N28" s="1"/>
      <c r="O28" s="1"/>
      <c r="P28" s="1"/>
      <c r="Q28" s="1"/>
      <c r="R28" s="1"/>
      <c r="S28" s="1"/>
      <c r="T28" s="1"/>
      <c r="U28" s="1"/>
      <c r="V28" s="1"/>
      <c r="W28" s="1"/>
      <c r="X28" s="1"/>
      <c r="Y28" s="1"/>
    </row>
    <row r="29">
      <c r="A29" s="1"/>
      <c r="B29" s="1"/>
      <c r="C29" s="1"/>
      <c r="D29" s="1"/>
      <c r="E29" s="1"/>
      <c r="F29" s="1"/>
      <c r="G29" s="1"/>
      <c r="H29" s="1"/>
      <c r="I29" s="1"/>
      <c r="J29" s="1"/>
      <c r="K29" s="1"/>
      <c r="L29" s="1"/>
      <c r="M29" s="1"/>
      <c r="N29" s="1"/>
      <c r="O29" s="1"/>
      <c r="P29" s="1"/>
      <c r="Q29" s="1"/>
      <c r="R29" s="1"/>
      <c r="S29" s="1"/>
      <c r="T29" s="1"/>
      <c r="U29" s="1"/>
      <c r="V29" s="1"/>
      <c r="W29" s="1"/>
      <c r="X29" s="1"/>
      <c r="Y29" s="1"/>
    </row>
    <row r="30">
      <c r="A30" s="1"/>
      <c r="B30" s="1"/>
      <c r="C30" s="1"/>
      <c r="D30" s="1"/>
      <c r="E30" s="1"/>
      <c r="F30" s="1"/>
      <c r="G30" s="1"/>
      <c r="H30" s="1"/>
      <c r="I30" s="1"/>
      <c r="J30" s="1"/>
      <c r="K30" s="1"/>
      <c r="L30" s="1"/>
      <c r="M30" s="1"/>
      <c r="N30" s="1"/>
      <c r="O30" s="1"/>
      <c r="P30" s="1"/>
      <c r="Q30" s="1"/>
      <c r="R30" s="1"/>
      <c r="S30" s="1"/>
      <c r="T30" s="1"/>
      <c r="U30" s="1"/>
      <c r="V30" s="1"/>
      <c r="W30" s="1"/>
      <c r="X30" s="1"/>
      <c r="Y30" s="1"/>
    </row>
    <row r="31">
      <c r="A31" s="1"/>
      <c r="B31" s="1"/>
      <c r="C31" s="1"/>
      <c r="D31" s="1"/>
      <c r="E31" s="1"/>
      <c r="F31" s="1"/>
      <c r="G31" s="1"/>
      <c r="H31" s="1"/>
      <c r="I31" s="1"/>
      <c r="J31" s="1"/>
      <c r="K31" s="1"/>
      <c r="L31" s="1"/>
      <c r="M31" s="1"/>
      <c r="N31" s="1"/>
      <c r="O31" s="1"/>
      <c r="P31" s="1"/>
      <c r="Q31" s="1"/>
      <c r="R31" s="1"/>
      <c r="S31" s="1"/>
      <c r="T31" s="1"/>
      <c r="U31" s="1"/>
      <c r="V31" s="1"/>
      <c r="W31" s="1"/>
      <c r="X31" s="1"/>
      <c r="Y31" s="1"/>
    </row>
    <row r="32">
      <c r="A32" s="1"/>
      <c r="B32" s="1"/>
      <c r="C32" s="1"/>
      <c r="D32" s="1"/>
      <c r="E32" s="1"/>
      <c r="F32" s="1"/>
      <c r="G32" s="1"/>
      <c r="H32" s="1"/>
      <c r="I32" s="1"/>
      <c r="J32" s="1"/>
      <c r="K32" s="1"/>
      <c r="L32" s="1"/>
      <c r="M32" s="1"/>
      <c r="N32" s="1"/>
      <c r="O32" s="1"/>
      <c r="P32" s="1"/>
      <c r="Q32" s="1"/>
      <c r="R32" s="1"/>
      <c r="S32" s="1"/>
      <c r="T32" s="1"/>
      <c r="U32" s="1"/>
      <c r="V32" s="1"/>
      <c r="W32" s="1"/>
      <c r="X32" s="1"/>
      <c r="Y32" s="1"/>
    </row>
    <row r="33">
      <c r="A33" s="1"/>
      <c r="B33" s="1"/>
      <c r="C33" s="1"/>
      <c r="D33" s="1"/>
      <c r="E33" s="1"/>
      <c r="F33" s="1"/>
      <c r="G33" s="1"/>
      <c r="H33" s="1"/>
      <c r="I33" s="1"/>
      <c r="J33" s="1"/>
      <c r="K33" s="1"/>
      <c r="L33" s="1"/>
      <c r="M33" s="1"/>
      <c r="N33" s="1"/>
      <c r="O33" s="1"/>
      <c r="P33" s="1"/>
      <c r="Q33" s="1"/>
      <c r="R33" s="1"/>
      <c r="S33" s="1"/>
      <c r="T33" s="1"/>
      <c r="U33" s="1"/>
      <c r="V33" s="1"/>
      <c r="W33" s="1"/>
      <c r="X33" s="1"/>
      <c r="Y33" s="1"/>
    </row>
    <row r="34">
      <c r="A34" s="1"/>
      <c r="B34" s="1"/>
      <c r="C34" s="1"/>
      <c r="D34" s="1"/>
      <c r="E34" s="1"/>
      <c r="F34" s="1"/>
      <c r="G34" s="1"/>
      <c r="H34" s="1"/>
      <c r="I34" s="1"/>
      <c r="J34" s="1"/>
      <c r="K34" s="1"/>
      <c r="L34" s="1"/>
      <c r="M34" s="1"/>
      <c r="N34" s="1"/>
      <c r="O34" s="1"/>
      <c r="P34" s="1"/>
      <c r="Q34" s="1"/>
      <c r="R34" s="1"/>
      <c r="S34" s="1"/>
      <c r="T34" s="1"/>
      <c r="U34" s="1"/>
      <c r="V34" s="1"/>
      <c r="W34" s="1"/>
      <c r="X34" s="1"/>
      <c r="Y34" s="1"/>
    </row>
    <row r="35">
      <c r="A35" s="1"/>
      <c r="B35" s="1"/>
      <c r="C35" s="1"/>
      <c r="D35" s="1"/>
      <c r="E35" s="1"/>
      <c r="F35" s="1"/>
      <c r="G35" s="1"/>
      <c r="H35" s="1"/>
      <c r="I35" s="1"/>
      <c r="J35" s="1"/>
      <c r="K35" s="1"/>
      <c r="L35" s="1"/>
      <c r="M35" s="1"/>
      <c r="N35" s="1"/>
      <c r="O35" s="1"/>
      <c r="P35" s="1"/>
      <c r="Q35" s="1"/>
      <c r="R35" s="1"/>
      <c r="S35" s="1"/>
      <c r="T35" s="1"/>
      <c r="U35" s="1"/>
      <c r="V35" s="1"/>
      <c r="W35" s="1"/>
      <c r="X35" s="1"/>
      <c r="Y35" s="1"/>
    </row>
    <row r="36">
      <c r="A36" s="1"/>
      <c r="B36" s="1"/>
      <c r="C36" s="1"/>
      <c r="D36" s="1"/>
      <c r="E36" s="1"/>
      <c r="F36" s="1"/>
      <c r="G36" s="1"/>
      <c r="H36" s="1"/>
      <c r="I36" s="1"/>
      <c r="J36" s="1"/>
      <c r="K36" s="1"/>
      <c r="L36" s="1"/>
      <c r="M36" s="1"/>
      <c r="N36" s="1"/>
      <c r="O36" s="1"/>
      <c r="P36" s="1"/>
      <c r="Q36" s="1"/>
      <c r="R36" s="1"/>
      <c r="S36" s="1"/>
      <c r="T36" s="1"/>
      <c r="U36" s="1"/>
      <c r="V36" s="1"/>
      <c r="W36" s="1"/>
      <c r="X36" s="1"/>
      <c r="Y36" s="1"/>
    </row>
    <row r="37">
      <c r="A37" s="1"/>
      <c r="B37" s="1"/>
      <c r="C37" s="1"/>
      <c r="D37" s="1"/>
      <c r="E37" s="1"/>
      <c r="F37" s="1"/>
      <c r="G37" s="1"/>
      <c r="H37" s="1"/>
      <c r="I37" s="1"/>
      <c r="J37" s="1"/>
      <c r="K37" s="1"/>
      <c r="L37" s="1"/>
      <c r="M37" s="1"/>
      <c r="N37" s="1"/>
      <c r="O37" s="1"/>
      <c r="P37" s="1"/>
      <c r="Q37" s="1"/>
      <c r="R37" s="1"/>
      <c r="S37" s="1"/>
      <c r="T37" s="1"/>
      <c r="U37" s="1"/>
      <c r="V37" s="1"/>
      <c r="W37" s="1"/>
      <c r="X37" s="1"/>
      <c r="Y37" s="1"/>
    </row>
    <row r="38">
      <c r="A38" s="1"/>
      <c r="B38" s="1"/>
      <c r="C38" s="1"/>
      <c r="D38" s="1"/>
      <c r="E38" s="1"/>
      <c r="F38" s="1"/>
      <c r="G38" s="1"/>
      <c r="H38" s="1"/>
      <c r="I38" s="1"/>
      <c r="J38" s="1"/>
      <c r="K38" s="1"/>
      <c r="L38" s="1"/>
      <c r="M38" s="1"/>
      <c r="N38" s="1"/>
      <c r="O38" s="1"/>
      <c r="P38" s="1"/>
      <c r="Q38" s="1"/>
      <c r="R38" s="1"/>
      <c r="S38" s="1"/>
      <c r="T38" s="1"/>
      <c r="U38" s="1"/>
      <c r="V38" s="1"/>
      <c r="W38" s="1"/>
      <c r="X38" s="1"/>
      <c r="Y38" s="1"/>
    </row>
    <row r="39">
      <c r="A39" s="1"/>
      <c r="B39" s="1"/>
      <c r="C39" s="1"/>
      <c r="D39" s="1"/>
      <c r="E39" s="1"/>
      <c r="F39" s="1"/>
      <c r="G39" s="1"/>
      <c r="H39" s="1"/>
      <c r="I39" s="1"/>
      <c r="J39" s="1"/>
      <c r="K39" s="1"/>
      <c r="L39" s="1"/>
      <c r="M39" s="1"/>
      <c r="N39" s="1"/>
      <c r="O39" s="1"/>
      <c r="P39" s="1"/>
      <c r="Q39" s="1"/>
      <c r="R39" s="1"/>
      <c r="S39" s="1"/>
      <c r="T39" s="1"/>
      <c r="U39" s="1"/>
      <c r="V39" s="1"/>
      <c r="W39" s="1"/>
      <c r="X39" s="1"/>
      <c r="Y39" s="1"/>
    </row>
    <row r="40">
      <c r="A40" s="1"/>
      <c r="B40" s="1"/>
      <c r="C40" s="1"/>
      <c r="D40" s="1"/>
      <c r="E40" s="1"/>
      <c r="F40" s="1"/>
      <c r="G40" s="1"/>
      <c r="H40" s="1"/>
      <c r="I40" s="1"/>
      <c r="J40" s="1"/>
      <c r="K40" s="1"/>
      <c r="L40" s="1"/>
      <c r="M40" s="1"/>
      <c r="N40" s="1"/>
      <c r="O40" s="1"/>
      <c r="P40" s="1"/>
      <c r="Q40" s="1"/>
      <c r="R40" s="1"/>
      <c r="S40" s="1"/>
      <c r="T40" s="1"/>
      <c r="U40" s="1"/>
      <c r="V40" s="1"/>
      <c r="W40" s="1"/>
      <c r="X40" s="1"/>
      <c r="Y40" s="1"/>
    </row>
    <row r="41">
      <c r="A41" s="1"/>
      <c r="B41" s="1"/>
      <c r="C41" s="1"/>
      <c r="D41" s="1"/>
      <c r="E41" s="1"/>
      <c r="F41" s="1"/>
      <c r="G41" s="1"/>
      <c r="H41" s="1"/>
      <c r="I41" s="1"/>
      <c r="J41" s="1"/>
      <c r="K41" s="1"/>
      <c r="L41" s="1"/>
      <c r="M41" s="1"/>
      <c r="N41" s="1"/>
      <c r="O41" s="1"/>
      <c r="P41" s="1"/>
      <c r="Q41" s="1"/>
      <c r="R41" s="1"/>
      <c r="S41" s="1"/>
      <c r="T41" s="1"/>
      <c r="U41" s="1"/>
      <c r="V41" s="1"/>
      <c r="W41" s="1"/>
      <c r="X41" s="1"/>
      <c r="Y41" s="1"/>
    </row>
    <row r="42">
      <c r="A42" s="1"/>
      <c r="B42" s="1"/>
      <c r="C42" s="1"/>
      <c r="D42" s="1"/>
      <c r="E42" s="1"/>
      <c r="F42" s="1"/>
      <c r="G42" s="1"/>
      <c r="H42" s="1"/>
      <c r="I42" s="1"/>
      <c r="J42" s="1"/>
      <c r="K42" s="1"/>
      <c r="L42" s="1"/>
      <c r="M42" s="1"/>
      <c r="N42" s="1"/>
      <c r="O42" s="1"/>
      <c r="P42" s="1"/>
      <c r="Q42" s="1"/>
      <c r="R42" s="1"/>
      <c r="S42" s="1"/>
      <c r="T42" s="1"/>
      <c r="U42" s="1"/>
      <c r="V42" s="1"/>
      <c r="W42" s="1"/>
      <c r="X42" s="1"/>
      <c r="Y42" s="1"/>
    </row>
    <row r="43">
      <c r="A43" s="1"/>
      <c r="B43" s="1"/>
      <c r="C43" s="1"/>
      <c r="D43" s="1"/>
      <c r="E43" s="1"/>
      <c r="F43" s="1"/>
      <c r="G43" s="1"/>
      <c r="H43" s="1"/>
      <c r="I43" s="1"/>
      <c r="J43" s="1"/>
      <c r="K43" s="1"/>
      <c r="L43" s="1"/>
      <c r="M43" s="1"/>
      <c r="N43" s="1"/>
      <c r="O43" s="1"/>
      <c r="P43" s="1"/>
      <c r="Q43" s="1"/>
      <c r="R43" s="1"/>
      <c r="S43" s="1"/>
      <c r="T43" s="1"/>
      <c r="U43" s="1"/>
      <c r="V43" s="1"/>
      <c r="W43" s="1"/>
      <c r="X43" s="1"/>
      <c r="Y43" s="1"/>
    </row>
    <row r="44">
      <c r="A44" s="1"/>
      <c r="B44" s="1"/>
      <c r="C44" s="1"/>
      <c r="D44" s="1"/>
      <c r="E44" s="1"/>
      <c r="F44" s="1"/>
      <c r="G44" s="1"/>
      <c r="H44" s="1"/>
      <c r="I44" s="1"/>
      <c r="J44" s="1"/>
      <c r="K44" s="1"/>
      <c r="L44" s="1"/>
      <c r="M44" s="1"/>
      <c r="N44" s="1"/>
      <c r="O44" s="1"/>
      <c r="P44" s="1"/>
      <c r="Q44" s="1"/>
      <c r="R44" s="1"/>
      <c r="S44" s="1"/>
      <c r="T44" s="1"/>
      <c r="U44" s="1"/>
      <c r="V44" s="1"/>
      <c r="W44" s="1"/>
      <c r="X44" s="1"/>
      <c r="Y44" s="1"/>
    </row>
    <row r="45">
      <c r="A45" s="1"/>
      <c r="B45" s="1"/>
      <c r="C45" s="1"/>
      <c r="D45" s="1"/>
      <c r="E45" s="1"/>
      <c r="F45" s="1"/>
      <c r="G45" s="1"/>
      <c r="H45" s="1"/>
      <c r="I45" s="1"/>
      <c r="J45" s="1"/>
      <c r="K45" s="1"/>
      <c r="L45" s="1"/>
      <c r="M45" s="1"/>
      <c r="N45" s="1"/>
      <c r="O45" s="1"/>
      <c r="P45" s="1"/>
      <c r="Q45" s="1"/>
      <c r="R45" s="1"/>
      <c r="S45" s="1"/>
      <c r="T45" s="1"/>
      <c r="U45" s="1"/>
      <c r="V45" s="1"/>
      <c r="W45" s="1"/>
      <c r="X45" s="1"/>
      <c r="Y45" s="1"/>
    </row>
    <row r="46">
      <c r="A46" s="1"/>
      <c r="B46" s="1"/>
      <c r="C46" s="1"/>
      <c r="D46" s="1"/>
      <c r="E46" s="1"/>
      <c r="F46" s="1"/>
      <c r="G46" s="1"/>
      <c r="H46" s="1"/>
      <c r="I46" s="1"/>
      <c r="J46" s="1"/>
      <c r="K46" s="1"/>
      <c r="L46" s="1"/>
      <c r="M46" s="1"/>
      <c r="N46" s="1"/>
      <c r="O46" s="1"/>
      <c r="P46" s="1"/>
      <c r="Q46" s="1"/>
      <c r="R46" s="1"/>
      <c r="S46" s="1"/>
      <c r="T46" s="1"/>
      <c r="U46" s="1"/>
      <c r="V46" s="1"/>
      <c r="W46" s="1"/>
      <c r="X46" s="1"/>
      <c r="Y46" s="1"/>
    </row>
    <row r="47">
      <c r="A47" s="1"/>
      <c r="B47" s="1"/>
      <c r="C47" s="1"/>
      <c r="D47" s="1"/>
      <c r="E47" s="1"/>
      <c r="F47" s="1"/>
      <c r="G47" s="1"/>
      <c r="H47" s="1"/>
      <c r="I47" s="1"/>
      <c r="J47" s="1"/>
      <c r="K47" s="1"/>
      <c r="L47" s="1"/>
      <c r="M47" s="1"/>
      <c r="N47" s="1"/>
      <c r="O47" s="1"/>
      <c r="P47" s="1"/>
      <c r="Q47" s="1"/>
      <c r="R47" s="1"/>
      <c r="S47" s="1"/>
      <c r="T47" s="1"/>
      <c r="U47" s="1"/>
      <c r="V47" s="1"/>
      <c r="W47" s="1"/>
      <c r="X47" s="1"/>
      <c r="Y47" s="1"/>
    </row>
    <row r="48">
      <c r="A48" s="1"/>
      <c r="B48" s="1"/>
      <c r="C48" s="1"/>
      <c r="D48" s="1"/>
      <c r="E48" s="1"/>
      <c r="F48" s="1"/>
      <c r="G48" s="1"/>
      <c r="H48" s="1"/>
      <c r="I48" s="1"/>
      <c r="J48" s="1"/>
      <c r="K48" s="1"/>
      <c r="L48" s="1"/>
      <c r="M48" s="1"/>
      <c r="N48" s="1"/>
      <c r="O48" s="1"/>
      <c r="P48" s="1"/>
      <c r="Q48" s="1"/>
      <c r="R48" s="1"/>
      <c r="S48" s="1"/>
      <c r="T48" s="1"/>
      <c r="U48" s="1"/>
      <c r="V48" s="1"/>
      <c r="W48" s="1"/>
      <c r="X48" s="1"/>
      <c r="Y48" s="1"/>
    </row>
    <row r="49">
      <c r="A49" s="1"/>
      <c r="B49" s="1"/>
      <c r="C49" s="1"/>
      <c r="D49" s="1"/>
      <c r="E49" s="1"/>
      <c r="F49" s="1"/>
      <c r="G49" s="1"/>
      <c r="H49" s="1"/>
      <c r="I49" s="1"/>
      <c r="J49" s="1"/>
      <c r="K49" s="1"/>
      <c r="L49" s="1"/>
      <c r="M49" s="1"/>
      <c r="N49" s="1"/>
      <c r="O49" s="1"/>
      <c r="P49" s="1"/>
      <c r="Q49" s="1"/>
      <c r="R49" s="1"/>
      <c r="S49" s="1"/>
      <c r="T49" s="1"/>
      <c r="U49" s="1"/>
      <c r="V49" s="1"/>
      <c r="W49" s="1"/>
      <c r="X49" s="1"/>
      <c r="Y49" s="1"/>
    </row>
    <row r="50">
      <c r="A50" s="1"/>
      <c r="B50" s="1"/>
      <c r="C50" s="1"/>
      <c r="D50" s="1"/>
      <c r="E50" s="1"/>
      <c r="F50" s="1"/>
      <c r="G50" s="1"/>
      <c r="H50" s="1"/>
      <c r="I50" s="1"/>
      <c r="J50" s="1"/>
      <c r="K50" s="1"/>
      <c r="L50" s="1"/>
      <c r="M50" s="1"/>
      <c r="N50" s="1"/>
      <c r="O50" s="1"/>
      <c r="P50" s="1"/>
      <c r="Q50" s="1"/>
      <c r="R50" s="1"/>
      <c r="S50" s="1"/>
      <c r="T50" s="1"/>
      <c r="U50" s="1"/>
      <c r="V50" s="1"/>
      <c r="W50" s="1"/>
      <c r="X50" s="1"/>
      <c r="Y50" s="1"/>
    </row>
    <row r="51">
      <c r="A51" s="1"/>
      <c r="B51" s="1"/>
      <c r="C51" s="1"/>
      <c r="D51" s="1"/>
      <c r="E51" s="1"/>
      <c r="F51" s="1"/>
      <c r="G51" s="1"/>
      <c r="H51" s="1"/>
      <c r="I51" s="1"/>
      <c r="J51" s="1"/>
      <c r="K51" s="1"/>
      <c r="L51" s="1"/>
      <c r="M51" s="1"/>
      <c r="N51" s="1"/>
      <c r="O51" s="1"/>
      <c r="P51" s="1"/>
      <c r="Q51" s="1"/>
      <c r="R51" s="1"/>
      <c r="S51" s="1"/>
      <c r="T51" s="1"/>
      <c r="U51" s="1"/>
      <c r="V51" s="1"/>
      <c r="W51" s="1"/>
      <c r="X51" s="1"/>
      <c r="Y51" s="1"/>
    </row>
    <row r="52">
      <c r="A52" s="1"/>
      <c r="B52" s="1"/>
      <c r="C52" s="1"/>
      <c r="D52" s="1"/>
      <c r="E52" s="1"/>
      <c r="F52" s="1"/>
      <c r="G52" s="1"/>
      <c r="H52" s="1"/>
      <c r="I52" s="1"/>
      <c r="J52" s="1"/>
      <c r="K52" s="1"/>
      <c r="L52" s="1"/>
      <c r="M52" s="1"/>
      <c r="N52" s="1"/>
      <c r="O52" s="1"/>
      <c r="P52" s="1"/>
      <c r="Q52" s="1"/>
      <c r="R52" s="1"/>
      <c r="S52" s="1"/>
      <c r="T52" s="1"/>
      <c r="U52" s="1"/>
      <c r="V52" s="1"/>
      <c r="W52" s="1"/>
      <c r="X52" s="1"/>
      <c r="Y52" s="1"/>
    </row>
    <row r="53">
      <c r="A53" s="1"/>
      <c r="B53" s="1"/>
      <c r="C53" s="1"/>
      <c r="D53" s="1"/>
      <c r="E53" s="1"/>
      <c r="F53" s="1"/>
      <c r="G53" s="1"/>
      <c r="H53" s="1"/>
      <c r="I53" s="1"/>
      <c r="J53" s="1"/>
      <c r="K53" s="1"/>
      <c r="L53" s="1"/>
      <c r="M53" s="1"/>
      <c r="N53" s="1"/>
      <c r="O53" s="1"/>
      <c r="P53" s="1"/>
      <c r="Q53" s="1"/>
      <c r="R53" s="1"/>
      <c r="S53" s="1"/>
      <c r="T53" s="1"/>
      <c r="U53" s="1"/>
      <c r="V53" s="1"/>
      <c r="W53" s="1"/>
      <c r="X53" s="1"/>
      <c r="Y53" s="1"/>
    </row>
    <row r="54">
      <c r="A54" s="1"/>
      <c r="B54" s="1"/>
      <c r="C54" s="1"/>
      <c r="D54" s="1"/>
      <c r="E54" s="1"/>
      <c r="F54" s="1"/>
      <c r="G54" s="1"/>
      <c r="H54" s="1"/>
      <c r="I54" s="1"/>
      <c r="J54" s="1"/>
      <c r="K54" s="1"/>
      <c r="L54" s="1"/>
      <c r="M54" s="1"/>
      <c r="N54" s="1"/>
      <c r="O54" s="1"/>
      <c r="P54" s="1"/>
      <c r="Q54" s="1"/>
      <c r="R54" s="1"/>
      <c r="S54" s="1"/>
      <c r="T54" s="1"/>
      <c r="U54" s="1"/>
      <c r="V54" s="1"/>
      <c r="W54" s="1"/>
      <c r="X54" s="1"/>
      <c r="Y54" s="1"/>
    </row>
    <row r="55">
      <c r="A55" s="1"/>
      <c r="B55" s="1"/>
      <c r="C55" s="1"/>
      <c r="D55" s="1"/>
      <c r="E55" s="1"/>
      <c r="F55" s="1"/>
      <c r="G55" s="1"/>
      <c r="H55" s="1"/>
      <c r="I55" s="1"/>
      <c r="J55" s="1"/>
      <c r="K55" s="1"/>
      <c r="L55" s="1"/>
      <c r="M55" s="1"/>
      <c r="N55" s="1"/>
      <c r="O55" s="1"/>
      <c r="P55" s="1"/>
      <c r="Q55" s="1"/>
      <c r="R55" s="1"/>
      <c r="S55" s="1"/>
      <c r="T55" s="1"/>
      <c r="U55" s="1"/>
      <c r="V55" s="1"/>
      <c r="W55" s="1"/>
      <c r="X55" s="1"/>
      <c r="Y55" s="1"/>
    </row>
    <row r="56">
      <c r="A56" s="1"/>
      <c r="B56" s="1"/>
      <c r="C56" s="1"/>
      <c r="D56" s="1"/>
      <c r="E56" s="1"/>
      <c r="F56" s="1"/>
      <c r="G56" s="1"/>
      <c r="H56" s="1"/>
      <c r="I56" s="1"/>
      <c r="J56" s="1"/>
      <c r="K56" s="1"/>
      <c r="L56" s="1"/>
      <c r="M56" s="1"/>
      <c r="N56" s="1"/>
      <c r="O56" s="1"/>
      <c r="P56" s="1"/>
      <c r="Q56" s="1"/>
      <c r="R56" s="1"/>
      <c r="S56" s="1"/>
      <c r="T56" s="1"/>
      <c r="U56" s="1"/>
      <c r="V56" s="1"/>
      <c r="W56" s="1"/>
      <c r="X56" s="1"/>
      <c r="Y56" s="1"/>
    </row>
    <row r="57">
      <c r="A57" s="1"/>
      <c r="B57" s="1"/>
      <c r="C57" s="1"/>
      <c r="D57" s="1"/>
      <c r="E57" s="1"/>
      <c r="F57" s="1"/>
      <c r="G57" s="1"/>
      <c r="H57" s="1"/>
      <c r="I57" s="1"/>
      <c r="J57" s="1"/>
      <c r="K57" s="1"/>
      <c r="L57" s="1"/>
      <c r="M57" s="1"/>
      <c r="N57" s="1"/>
      <c r="O57" s="1"/>
      <c r="P57" s="1"/>
      <c r="Q57" s="1"/>
      <c r="R57" s="1"/>
      <c r="S57" s="1"/>
      <c r="T57" s="1"/>
      <c r="U57" s="1"/>
      <c r="V57" s="1"/>
      <c r="W57" s="1"/>
      <c r="X57" s="1"/>
      <c r="Y57" s="1"/>
    </row>
    <row r="58">
      <c r="A58" s="1"/>
      <c r="B58" s="1"/>
      <c r="C58" s="1"/>
      <c r="D58" s="1"/>
      <c r="E58" s="1"/>
      <c r="F58" s="1"/>
      <c r="G58" s="1"/>
      <c r="H58" s="1"/>
      <c r="I58" s="1"/>
      <c r="J58" s="1"/>
      <c r="K58" s="1"/>
      <c r="L58" s="1"/>
      <c r="M58" s="1"/>
      <c r="N58" s="1"/>
      <c r="O58" s="1"/>
      <c r="P58" s="1"/>
      <c r="Q58" s="1"/>
      <c r="R58" s="1"/>
      <c r="S58" s="1"/>
      <c r="T58" s="1"/>
      <c r="U58" s="1"/>
      <c r="V58" s="1"/>
      <c r="W58" s="1"/>
      <c r="X58" s="1"/>
      <c r="Y58" s="1"/>
    </row>
    <row r="59">
      <c r="A59" s="1"/>
      <c r="B59" s="1"/>
      <c r="C59" s="1"/>
      <c r="D59" s="1"/>
      <c r="E59" s="1"/>
      <c r="F59" s="1"/>
      <c r="G59" s="1"/>
      <c r="H59" s="1"/>
      <c r="I59" s="1"/>
      <c r="J59" s="1"/>
      <c r="K59" s="1"/>
      <c r="L59" s="1"/>
      <c r="M59" s="1"/>
      <c r="N59" s="1"/>
      <c r="O59" s="1"/>
      <c r="P59" s="1"/>
      <c r="Q59" s="1"/>
      <c r="R59" s="1"/>
      <c r="S59" s="1"/>
      <c r="T59" s="1"/>
      <c r="U59" s="1"/>
      <c r="V59" s="1"/>
      <c r="W59" s="1"/>
      <c r="X59" s="1"/>
      <c r="Y59" s="1"/>
    </row>
    <row r="60">
      <c r="A60" s="1"/>
      <c r="B60" s="1"/>
      <c r="C60" s="1"/>
      <c r="D60" s="1"/>
      <c r="E60" s="1"/>
      <c r="F60" s="1"/>
      <c r="G60" s="1"/>
      <c r="H60" s="1"/>
      <c r="I60" s="1"/>
      <c r="J60" s="1"/>
      <c r="K60" s="1"/>
      <c r="L60" s="1"/>
      <c r="M60" s="1"/>
      <c r="N60" s="1"/>
      <c r="O60" s="1"/>
      <c r="P60" s="1"/>
      <c r="Q60" s="1"/>
      <c r="R60" s="1"/>
      <c r="S60" s="1"/>
      <c r="T60" s="1"/>
      <c r="U60" s="1"/>
      <c r="V60" s="1"/>
      <c r="W60" s="1"/>
      <c r="X60" s="1"/>
      <c r="Y60" s="1"/>
    </row>
    <row r="61">
      <c r="A61" s="1"/>
      <c r="B61" s="1"/>
      <c r="C61" s="1"/>
      <c r="D61" s="1"/>
      <c r="E61" s="1"/>
      <c r="F61" s="1"/>
      <c r="G61" s="1"/>
      <c r="H61" s="1"/>
      <c r="I61" s="1"/>
      <c r="J61" s="1"/>
      <c r="K61" s="1"/>
      <c r="L61" s="1"/>
      <c r="M61" s="1"/>
      <c r="N61" s="1"/>
      <c r="O61" s="1"/>
      <c r="P61" s="1"/>
      <c r="Q61" s="1"/>
      <c r="R61" s="1"/>
      <c r="S61" s="1"/>
      <c r="T61" s="1"/>
      <c r="U61" s="1"/>
      <c r="V61" s="1"/>
      <c r="W61" s="1"/>
      <c r="X61" s="1"/>
      <c r="Y61" s="1"/>
    </row>
    <row r="62">
      <c r="A62" s="1"/>
      <c r="B62" s="1"/>
      <c r="C62" s="1"/>
      <c r="D62" s="1"/>
      <c r="E62" s="1"/>
      <c r="F62" s="1"/>
      <c r="G62" s="1"/>
      <c r="H62" s="1"/>
      <c r="I62" s="1"/>
      <c r="J62" s="1"/>
      <c r="K62" s="1"/>
      <c r="L62" s="1"/>
      <c r="M62" s="1"/>
      <c r="N62" s="1"/>
      <c r="O62" s="1"/>
      <c r="P62" s="1"/>
      <c r="Q62" s="1"/>
      <c r="R62" s="1"/>
      <c r="S62" s="1"/>
      <c r="T62" s="1"/>
      <c r="U62" s="1"/>
      <c r="V62" s="1"/>
      <c r="W62" s="1"/>
      <c r="X62" s="1"/>
      <c r="Y62" s="1"/>
    </row>
    <row r="63">
      <c r="A63" s="1"/>
      <c r="B63" s="1"/>
      <c r="C63" s="1"/>
      <c r="D63" s="1"/>
      <c r="E63" s="1"/>
      <c r="F63" s="1"/>
      <c r="G63" s="1"/>
      <c r="H63" s="1"/>
      <c r="I63" s="1"/>
      <c r="J63" s="1"/>
      <c r="K63" s="1"/>
      <c r="L63" s="1"/>
      <c r="M63" s="1"/>
      <c r="N63" s="1"/>
      <c r="O63" s="1"/>
      <c r="P63" s="1"/>
      <c r="Q63" s="1"/>
      <c r="R63" s="1"/>
      <c r="S63" s="1"/>
      <c r="T63" s="1"/>
      <c r="U63" s="1"/>
      <c r="V63" s="1"/>
      <c r="W63" s="1"/>
      <c r="X63" s="1"/>
      <c r="Y63" s="1"/>
    </row>
    <row r="64">
      <c r="A64" s="1"/>
      <c r="B64" s="1"/>
      <c r="C64" s="1"/>
      <c r="D64" s="1"/>
      <c r="E64" s="1"/>
      <c r="F64" s="1"/>
      <c r="G64" s="1"/>
      <c r="H64" s="1"/>
      <c r="I64" s="1"/>
      <c r="J64" s="1"/>
      <c r="K64" s="1"/>
      <c r="L64" s="1"/>
      <c r="M64" s="1"/>
      <c r="N64" s="1"/>
      <c r="O64" s="1"/>
      <c r="P64" s="1"/>
      <c r="Q64" s="1"/>
      <c r="R64" s="1"/>
      <c r="S64" s="1"/>
      <c r="T64" s="1"/>
      <c r="U64" s="1"/>
      <c r="V64" s="1"/>
      <c r="W64" s="1"/>
      <c r="X64" s="1"/>
      <c r="Y64" s="1"/>
    </row>
    <row r="65">
      <c r="A65" s="1"/>
      <c r="B65" s="1"/>
      <c r="C65" s="1"/>
      <c r="D65" s="1"/>
      <c r="E65" s="1"/>
      <c r="F65" s="1"/>
      <c r="G65" s="1"/>
      <c r="H65" s="1"/>
      <c r="I65" s="1"/>
      <c r="J65" s="1"/>
      <c r="K65" s="1"/>
      <c r="L65" s="1"/>
      <c r="M65" s="1"/>
      <c r="N65" s="1"/>
      <c r="O65" s="1"/>
      <c r="P65" s="1"/>
      <c r="Q65" s="1"/>
      <c r="R65" s="1"/>
      <c r="S65" s="1"/>
      <c r="T65" s="1"/>
      <c r="U65" s="1"/>
      <c r="V65" s="1"/>
      <c r="W65" s="1"/>
      <c r="X65" s="1"/>
      <c r="Y65" s="1"/>
    </row>
    <row r="66">
      <c r="A66" s="1"/>
      <c r="B66" s="1"/>
      <c r="C66" s="1"/>
      <c r="D66" s="1"/>
      <c r="E66" s="1"/>
      <c r="F66" s="1"/>
      <c r="G66" s="1"/>
      <c r="H66" s="1"/>
      <c r="I66" s="1"/>
      <c r="J66" s="1"/>
      <c r="K66" s="1"/>
      <c r="L66" s="1"/>
      <c r="M66" s="1"/>
      <c r="N66" s="1"/>
      <c r="O66" s="1"/>
      <c r="P66" s="1"/>
      <c r="Q66" s="1"/>
      <c r="R66" s="1"/>
      <c r="S66" s="1"/>
      <c r="T66" s="1"/>
      <c r="U66" s="1"/>
      <c r="V66" s="1"/>
      <c r="W66" s="1"/>
      <c r="X66" s="1"/>
      <c r="Y66" s="1"/>
    </row>
    <row r="67">
      <c r="A67" s="1"/>
      <c r="B67" s="1"/>
      <c r="C67" s="1"/>
      <c r="D67" s="1"/>
      <c r="E67" s="1"/>
      <c r="F67" s="1"/>
      <c r="G67" s="1"/>
      <c r="H67" s="1"/>
      <c r="I67" s="1"/>
      <c r="J67" s="1"/>
      <c r="K67" s="1"/>
      <c r="L67" s="1"/>
      <c r="M67" s="1"/>
      <c r="N67" s="1"/>
      <c r="O67" s="1"/>
      <c r="P67" s="1"/>
      <c r="Q67" s="1"/>
      <c r="R67" s="1"/>
      <c r="S67" s="1"/>
      <c r="T67" s="1"/>
      <c r="U67" s="1"/>
      <c r="V67" s="1"/>
      <c r="W67" s="1"/>
      <c r="X67" s="1"/>
      <c r="Y67" s="1"/>
    </row>
    <row r="68">
      <c r="A68" s="1"/>
      <c r="B68" s="1"/>
      <c r="C68" s="1"/>
      <c r="D68" s="1"/>
      <c r="E68" s="1"/>
      <c r="F68" s="1"/>
      <c r="G68" s="1"/>
      <c r="H68" s="1"/>
      <c r="I68" s="1"/>
      <c r="J68" s="1"/>
      <c r="K68" s="1"/>
      <c r="L68" s="1"/>
      <c r="M68" s="1"/>
      <c r="N68" s="1"/>
      <c r="O68" s="1"/>
      <c r="P68" s="1"/>
      <c r="Q68" s="1"/>
      <c r="R68" s="1"/>
      <c r="S68" s="1"/>
      <c r="T68" s="1"/>
      <c r="U68" s="1"/>
      <c r="V68" s="1"/>
      <c r="W68" s="1"/>
      <c r="X68" s="1"/>
      <c r="Y68" s="1"/>
    </row>
    <row r="69">
      <c r="A69" s="1"/>
      <c r="B69" s="1"/>
      <c r="C69" s="1"/>
      <c r="D69" s="1"/>
      <c r="E69" s="1"/>
      <c r="F69" s="1"/>
      <c r="G69" s="1"/>
      <c r="H69" s="1"/>
      <c r="I69" s="1"/>
      <c r="J69" s="1"/>
      <c r="K69" s="1"/>
      <c r="L69" s="1"/>
      <c r="M69" s="1"/>
      <c r="N69" s="1"/>
      <c r="O69" s="1"/>
      <c r="P69" s="1"/>
      <c r="Q69" s="1"/>
      <c r="R69" s="1"/>
      <c r="S69" s="1"/>
      <c r="T69" s="1"/>
      <c r="U69" s="1"/>
      <c r="V69" s="1"/>
      <c r="W69" s="1"/>
      <c r="X69" s="1"/>
      <c r="Y69" s="1"/>
    </row>
    <row r="70">
      <c r="A70" s="1"/>
      <c r="B70" s="1"/>
      <c r="C70" s="1"/>
      <c r="D70" s="1"/>
      <c r="E70" s="1"/>
      <c r="F70" s="1"/>
      <c r="G70" s="1"/>
      <c r="H70" s="1"/>
      <c r="I70" s="1"/>
      <c r="J70" s="1"/>
      <c r="K70" s="1"/>
      <c r="L70" s="1"/>
      <c r="M70" s="1"/>
      <c r="N70" s="1"/>
      <c r="O70" s="1"/>
      <c r="P70" s="1"/>
      <c r="Q70" s="1"/>
      <c r="R70" s="1"/>
      <c r="S70" s="1"/>
      <c r="T70" s="1"/>
      <c r="U70" s="1"/>
      <c r="V70" s="1"/>
      <c r="W70" s="1"/>
      <c r="X70" s="1"/>
      <c r="Y70" s="1"/>
    </row>
    <row r="71">
      <c r="A71" s="1"/>
      <c r="B71" s="1"/>
      <c r="C71" s="1"/>
      <c r="D71" s="1"/>
      <c r="E71" s="1"/>
      <c r="F71" s="1"/>
      <c r="G71" s="1"/>
      <c r="H71" s="1"/>
      <c r="I71" s="1"/>
      <c r="J71" s="1"/>
      <c r="K71" s="1"/>
      <c r="L71" s="1"/>
      <c r="M71" s="1"/>
      <c r="N71" s="1"/>
      <c r="O71" s="1"/>
      <c r="P71" s="1"/>
      <c r="Q71" s="1"/>
      <c r="R71" s="1"/>
      <c r="S71" s="1"/>
      <c r="T71" s="1"/>
      <c r="U71" s="1"/>
      <c r="V71" s="1"/>
      <c r="W71" s="1"/>
      <c r="X71" s="1"/>
      <c r="Y71" s="1"/>
    </row>
    <row r="72">
      <c r="A72" s="1"/>
      <c r="B72" s="1"/>
      <c r="C72" s="1"/>
      <c r="D72" s="1"/>
      <c r="E72" s="1"/>
      <c r="F72" s="1"/>
      <c r="G72" s="1"/>
      <c r="H72" s="1"/>
      <c r="I72" s="1"/>
      <c r="J72" s="1"/>
      <c r="K72" s="1"/>
      <c r="L72" s="1"/>
      <c r="M72" s="1"/>
      <c r="N72" s="1"/>
      <c r="O72" s="1"/>
      <c r="P72" s="1"/>
      <c r="Q72" s="1"/>
      <c r="R72" s="1"/>
      <c r="S72" s="1"/>
      <c r="T72" s="1"/>
      <c r="U72" s="1"/>
      <c r="V72" s="1"/>
      <c r="W72" s="1"/>
      <c r="X72" s="1"/>
      <c r="Y72" s="1"/>
    </row>
    <row r="73">
      <c r="A73" s="1"/>
      <c r="B73" s="1"/>
      <c r="C73" s="1"/>
      <c r="D73" s="1"/>
      <c r="E73" s="1"/>
      <c r="F73" s="1"/>
      <c r="G73" s="1"/>
      <c r="H73" s="1"/>
      <c r="I73" s="1"/>
      <c r="J73" s="1"/>
      <c r="K73" s="1"/>
      <c r="L73" s="1"/>
      <c r="M73" s="1"/>
      <c r="N73" s="1"/>
      <c r="O73" s="1"/>
      <c r="P73" s="1"/>
      <c r="Q73" s="1"/>
      <c r="R73" s="1"/>
      <c r="S73" s="1"/>
      <c r="T73" s="1"/>
      <c r="U73" s="1"/>
      <c r="V73" s="1"/>
      <c r="W73" s="1"/>
      <c r="X73" s="1"/>
      <c r="Y73" s="1"/>
    </row>
    <row r="74">
      <c r="A74" s="1"/>
      <c r="B74" s="1"/>
      <c r="C74" s="1"/>
      <c r="D74" s="1"/>
      <c r="E74" s="1"/>
      <c r="F74" s="1"/>
      <c r="G74" s="1"/>
      <c r="H74" s="1"/>
      <c r="I74" s="1"/>
      <c r="J74" s="1"/>
      <c r="K74" s="1"/>
      <c r="L74" s="1"/>
      <c r="M74" s="1"/>
      <c r="N74" s="1"/>
      <c r="O74" s="1"/>
      <c r="P74" s="1"/>
      <c r="Q74" s="1"/>
      <c r="R74" s="1"/>
      <c r="S74" s="1"/>
      <c r="T74" s="1"/>
      <c r="U74" s="1"/>
      <c r="V74" s="1"/>
      <c r="W74" s="1"/>
      <c r="X74" s="1"/>
      <c r="Y74" s="1"/>
    </row>
    <row r="75">
      <c r="A75" s="1"/>
      <c r="B75" s="1"/>
      <c r="C75" s="1"/>
      <c r="D75" s="1"/>
      <c r="E75" s="1"/>
      <c r="F75" s="1"/>
      <c r="G75" s="1"/>
      <c r="H75" s="1"/>
      <c r="I75" s="1"/>
      <c r="J75" s="1"/>
      <c r="K75" s="1"/>
      <c r="L75" s="1"/>
      <c r="M75" s="1"/>
      <c r="N75" s="1"/>
      <c r="O75" s="1"/>
      <c r="P75" s="1"/>
      <c r="Q75" s="1"/>
      <c r="R75" s="1"/>
      <c r="S75" s="1"/>
      <c r="T75" s="1"/>
      <c r="U75" s="1"/>
      <c r="V75" s="1"/>
      <c r="W75" s="1"/>
      <c r="X75" s="1"/>
      <c r="Y75" s="1"/>
    </row>
    <row r="76">
      <c r="A76" s="1"/>
      <c r="B76" s="1"/>
      <c r="C76" s="1"/>
      <c r="D76" s="1"/>
      <c r="E76" s="1"/>
      <c r="F76" s="1"/>
      <c r="G76" s="1"/>
      <c r="H76" s="1"/>
      <c r="I76" s="1"/>
      <c r="J76" s="1"/>
      <c r="K76" s="1"/>
      <c r="L76" s="1"/>
      <c r="M76" s="1"/>
      <c r="N76" s="1"/>
      <c r="O76" s="1"/>
      <c r="P76" s="1"/>
      <c r="Q76" s="1"/>
      <c r="R76" s="1"/>
      <c r="S76" s="1"/>
      <c r="T76" s="1"/>
      <c r="U76" s="1"/>
      <c r="V76" s="1"/>
      <c r="W76" s="1"/>
      <c r="X76" s="1"/>
      <c r="Y76" s="1"/>
    </row>
    <row r="77">
      <c r="A77" s="1"/>
      <c r="B77" s="1"/>
      <c r="C77" s="1"/>
      <c r="D77" s="1"/>
      <c r="E77" s="1"/>
      <c r="F77" s="1"/>
      <c r="G77" s="1"/>
      <c r="H77" s="1"/>
      <c r="I77" s="1"/>
      <c r="J77" s="1"/>
      <c r="K77" s="1"/>
      <c r="L77" s="1"/>
      <c r="M77" s="1"/>
      <c r="N77" s="1"/>
      <c r="O77" s="1"/>
      <c r="P77" s="1"/>
      <c r="Q77" s="1"/>
      <c r="R77" s="1"/>
      <c r="S77" s="1"/>
      <c r="T77" s="1"/>
      <c r="U77" s="1"/>
      <c r="V77" s="1"/>
      <c r="W77" s="1"/>
      <c r="X77" s="1"/>
      <c r="Y77" s="1"/>
    </row>
    <row r="78">
      <c r="A78" s="1"/>
      <c r="B78" s="1"/>
      <c r="C78" s="1"/>
      <c r="D78" s="1"/>
      <c r="E78" s="1"/>
      <c r="F78" s="1"/>
      <c r="G78" s="1"/>
      <c r="H78" s="1"/>
      <c r="I78" s="1"/>
      <c r="J78" s="1"/>
      <c r="K78" s="1"/>
      <c r="L78" s="1"/>
      <c r="M78" s="1"/>
      <c r="N78" s="1"/>
      <c r="O78" s="1"/>
      <c r="P78" s="1"/>
      <c r="Q78" s="1"/>
      <c r="R78" s="1"/>
      <c r="S78" s="1"/>
      <c r="T78" s="1"/>
      <c r="U78" s="1"/>
      <c r="V78" s="1"/>
      <c r="W78" s="1"/>
      <c r="X78" s="1"/>
      <c r="Y78" s="1"/>
    </row>
    <row r="79">
      <c r="A79" s="1"/>
      <c r="B79" s="1"/>
      <c r="C79" s="1"/>
      <c r="D79" s="1"/>
      <c r="E79" s="1"/>
      <c r="F79" s="1"/>
      <c r="G79" s="1"/>
      <c r="H79" s="1"/>
      <c r="I79" s="1"/>
      <c r="J79" s="1"/>
      <c r="K79" s="1"/>
      <c r="L79" s="1"/>
      <c r="M79" s="1"/>
      <c r="N79" s="1"/>
      <c r="O79" s="1"/>
      <c r="P79" s="1"/>
      <c r="Q79" s="1"/>
      <c r="R79" s="1"/>
      <c r="S79" s="1"/>
      <c r="T79" s="1"/>
      <c r="U79" s="1"/>
      <c r="V79" s="1"/>
      <c r="W79" s="1"/>
      <c r="X79" s="1"/>
      <c r="Y79" s="1"/>
    </row>
    <row r="80">
      <c r="A80" s="1"/>
      <c r="B80" s="1"/>
      <c r="C80" s="1"/>
      <c r="D80" s="1"/>
      <c r="E80" s="1"/>
      <c r="F80" s="1"/>
      <c r="G80" s="1"/>
      <c r="H80" s="1"/>
      <c r="I80" s="1"/>
      <c r="J80" s="1"/>
      <c r="K80" s="1"/>
      <c r="L80" s="1"/>
      <c r="M80" s="1"/>
      <c r="N80" s="1"/>
      <c r="O80" s="1"/>
      <c r="P80" s="1"/>
      <c r="Q80" s="1"/>
      <c r="R80" s="1"/>
      <c r="S80" s="1"/>
      <c r="T80" s="1"/>
      <c r="U80" s="1"/>
      <c r="V80" s="1"/>
      <c r="W80" s="1"/>
      <c r="X80" s="1"/>
      <c r="Y80" s="1"/>
    </row>
    <row r="81">
      <c r="A81" s="1"/>
      <c r="B81" s="1"/>
      <c r="C81" s="1"/>
      <c r="D81" s="1"/>
      <c r="E81" s="1"/>
      <c r="F81" s="1"/>
      <c r="G81" s="1"/>
      <c r="H81" s="1"/>
      <c r="I81" s="1"/>
      <c r="J81" s="1"/>
      <c r="K81" s="1"/>
      <c r="L81" s="1"/>
      <c r="M81" s="1"/>
      <c r="N81" s="1"/>
      <c r="O81" s="1"/>
      <c r="P81" s="1"/>
      <c r="Q81" s="1"/>
      <c r="R81" s="1"/>
      <c r="S81" s="1"/>
      <c r="T81" s="1"/>
      <c r="U81" s="1"/>
      <c r="V81" s="1"/>
      <c r="W81" s="1"/>
      <c r="X81" s="1"/>
      <c r="Y81" s="1"/>
    </row>
    <row r="82">
      <c r="A82" s="1"/>
      <c r="B82" s="1"/>
      <c r="C82" s="1"/>
      <c r="D82" s="1"/>
      <c r="E82" s="1"/>
      <c r="F82" s="1"/>
      <c r="G82" s="1"/>
      <c r="H82" s="1"/>
      <c r="I82" s="1"/>
      <c r="J82" s="1"/>
      <c r="K82" s="1"/>
      <c r="L82" s="1"/>
      <c r="M82" s="1"/>
      <c r="N82" s="1"/>
      <c r="O82" s="1"/>
      <c r="P82" s="1"/>
      <c r="Q82" s="1"/>
      <c r="R82" s="1"/>
      <c r="S82" s="1"/>
      <c r="T82" s="1"/>
      <c r="U82" s="1"/>
      <c r="V82" s="1"/>
      <c r="W82" s="1"/>
      <c r="X82" s="1"/>
      <c r="Y82" s="1"/>
    </row>
    <row r="83">
      <c r="A83" s="1"/>
      <c r="B83" s="1"/>
      <c r="C83" s="1"/>
      <c r="D83" s="1"/>
      <c r="E83" s="1"/>
      <c r="F83" s="1"/>
      <c r="G83" s="1"/>
      <c r="H83" s="1"/>
      <c r="I83" s="1"/>
      <c r="J83" s="1"/>
      <c r="K83" s="1"/>
      <c r="L83" s="1"/>
      <c r="M83" s="1"/>
      <c r="N83" s="1"/>
      <c r="O83" s="1"/>
      <c r="P83" s="1"/>
      <c r="Q83" s="1"/>
      <c r="R83" s="1"/>
      <c r="S83" s="1"/>
      <c r="T83" s="1"/>
      <c r="U83" s="1"/>
      <c r="V83" s="1"/>
      <c r="W83" s="1"/>
      <c r="X83" s="1"/>
      <c r="Y83" s="1"/>
    </row>
    <row r="84">
      <c r="A84" s="1"/>
      <c r="B84" s="1"/>
      <c r="C84" s="1"/>
      <c r="D84" s="1"/>
      <c r="E84" s="1"/>
      <c r="F84" s="1"/>
      <c r="G84" s="1"/>
      <c r="H84" s="1"/>
      <c r="I84" s="1"/>
      <c r="J84" s="1"/>
      <c r="K84" s="1"/>
      <c r="L84" s="1"/>
      <c r="M84" s="1"/>
      <c r="N84" s="1"/>
      <c r="O84" s="1"/>
      <c r="P84" s="1"/>
      <c r="Q84" s="1"/>
      <c r="R84" s="1"/>
      <c r="S84" s="1"/>
      <c r="T84" s="1"/>
      <c r="U84" s="1"/>
      <c r="V84" s="1"/>
      <c r="W84" s="1"/>
      <c r="X84" s="1"/>
      <c r="Y84" s="1"/>
    </row>
    <row r="85">
      <c r="A85" s="1"/>
      <c r="B85" s="1"/>
      <c r="C85" s="1"/>
      <c r="D85" s="1"/>
      <c r="E85" s="1"/>
      <c r="F85" s="1"/>
      <c r="G85" s="1"/>
      <c r="H85" s="1"/>
      <c r="I85" s="1"/>
      <c r="J85" s="1"/>
      <c r="K85" s="1"/>
      <c r="L85" s="1"/>
      <c r="M85" s="1"/>
      <c r="N85" s="1"/>
      <c r="O85" s="1"/>
      <c r="P85" s="1"/>
      <c r="Q85" s="1"/>
      <c r="R85" s="1"/>
      <c r="S85" s="1"/>
      <c r="T85" s="1"/>
      <c r="U85" s="1"/>
      <c r="V85" s="1"/>
      <c r="W85" s="1"/>
      <c r="X85" s="1"/>
      <c r="Y85" s="1"/>
    </row>
    <row r="86">
      <c r="A86" s="1"/>
      <c r="B86" s="1"/>
      <c r="C86" s="1"/>
      <c r="D86" s="1"/>
      <c r="E86" s="1"/>
      <c r="F86" s="1"/>
      <c r="G86" s="1"/>
      <c r="H86" s="1"/>
      <c r="I86" s="1"/>
      <c r="J86" s="1"/>
      <c r="K86" s="1"/>
      <c r="L86" s="1"/>
      <c r="M86" s="1"/>
      <c r="N86" s="1"/>
      <c r="O86" s="1"/>
      <c r="P86" s="1"/>
      <c r="Q86" s="1"/>
      <c r="R86" s="1"/>
      <c r="S86" s="1"/>
      <c r="T86" s="1"/>
      <c r="U86" s="1"/>
      <c r="V86" s="1"/>
      <c r="W86" s="1"/>
      <c r="X86" s="1"/>
      <c r="Y86" s="1"/>
    </row>
    <row r="87">
      <c r="A87" s="1"/>
      <c r="B87" s="1"/>
      <c r="C87" s="1"/>
      <c r="D87" s="1"/>
      <c r="E87" s="1"/>
      <c r="F87" s="1"/>
      <c r="G87" s="1"/>
      <c r="H87" s="1"/>
      <c r="I87" s="1"/>
      <c r="J87" s="1"/>
      <c r="K87" s="1"/>
      <c r="L87" s="1"/>
      <c r="M87" s="1"/>
      <c r="N87" s="1"/>
      <c r="O87" s="1"/>
      <c r="P87" s="1"/>
      <c r="Q87" s="1"/>
      <c r="R87" s="1"/>
      <c r="S87" s="1"/>
      <c r="T87" s="1"/>
      <c r="U87" s="1"/>
      <c r="V87" s="1"/>
      <c r="W87" s="1"/>
      <c r="X87" s="1"/>
      <c r="Y87" s="1"/>
    </row>
    <row r="88">
      <c r="A88" s="1"/>
      <c r="B88" s="1"/>
      <c r="C88" s="1"/>
      <c r="D88" s="1"/>
      <c r="E88" s="1"/>
      <c r="F88" s="1"/>
      <c r="G88" s="1"/>
      <c r="H88" s="1"/>
      <c r="I88" s="1"/>
      <c r="J88" s="1"/>
      <c r="K88" s="1"/>
      <c r="L88" s="1"/>
      <c r="M88" s="1"/>
      <c r="N88" s="1"/>
      <c r="O88" s="1"/>
      <c r="P88" s="1"/>
      <c r="Q88" s="1"/>
      <c r="R88" s="1"/>
      <c r="S88" s="1"/>
      <c r="T88" s="1"/>
      <c r="U88" s="1"/>
      <c r="V88" s="1"/>
      <c r="W88" s="1"/>
      <c r="X88" s="1"/>
      <c r="Y88" s="1"/>
    </row>
    <row r="89">
      <c r="A89" s="1"/>
      <c r="B89" s="1"/>
      <c r="C89" s="1"/>
      <c r="D89" s="1"/>
      <c r="E89" s="1"/>
      <c r="F89" s="1"/>
      <c r="G89" s="1"/>
      <c r="H89" s="1"/>
      <c r="I89" s="1"/>
      <c r="J89" s="1"/>
      <c r="K89" s="1"/>
      <c r="L89" s="1"/>
      <c r="M89" s="1"/>
      <c r="N89" s="1"/>
      <c r="O89" s="1"/>
      <c r="P89" s="1"/>
      <c r="Q89" s="1"/>
      <c r="R89" s="1"/>
      <c r="S89" s="1"/>
      <c r="T89" s="1"/>
      <c r="U89" s="1"/>
      <c r="V89" s="1"/>
      <c r="W89" s="1"/>
      <c r="X89" s="1"/>
      <c r="Y89" s="1"/>
    </row>
    <row r="90">
      <c r="A90" s="1"/>
      <c r="B90" s="1"/>
      <c r="C90" s="1"/>
      <c r="D90" s="1"/>
      <c r="E90" s="1"/>
      <c r="F90" s="1"/>
      <c r="G90" s="1"/>
      <c r="H90" s="1"/>
      <c r="I90" s="1"/>
      <c r="J90" s="1"/>
      <c r="K90" s="1"/>
      <c r="L90" s="1"/>
      <c r="M90" s="1"/>
      <c r="N90" s="1"/>
      <c r="O90" s="1"/>
      <c r="P90" s="1"/>
      <c r="Q90" s="1"/>
      <c r="R90" s="1"/>
      <c r="S90" s="1"/>
      <c r="T90" s="1"/>
      <c r="U90" s="1"/>
      <c r="V90" s="1"/>
      <c r="W90" s="1"/>
      <c r="X90" s="1"/>
      <c r="Y90" s="1"/>
    </row>
    <row r="91">
      <c r="A91" s="1"/>
      <c r="B91" s="1"/>
      <c r="C91" s="1"/>
      <c r="D91" s="1"/>
      <c r="E91" s="1"/>
      <c r="F91" s="1"/>
      <c r="G91" s="1"/>
      <c r="H91" s="1"/>
      <c r="I91" s="1"/>
      <c r="J91" s="1"/>
      <c r="K91" s="1"/>
      <c r="L91" s="1"/>
      <c r="M91" s="1"/>
      <c r="N91" s="1"/>
      <c r="O91" s="1"/>
      <c r="P91" s="1"/>
      <c r="Q91" s="1"/>
      <c r="R91" s="1"/>
      <c r="S91" s="1"/>
      <c r="T91" s="1"/>
      <c r="U91" s="1"/>
      <c r="V91" s="1"/>
      <c r="W91" s="1"/>
      <c r="X91" s="1"/>
      <c r="Y91" s="1"/>
    </row>
    <row r="92">
      <c r="A92" s="1"/>
      <c r="B92" s="1"/>
      <c r="C92" s="1"/>
      <c r="D92" s="1"/>
      <c r="E92" s="1"/>
      <c r="F92" s="1"/>
      <c r="G92" s="1"/>
      <c r="H92" s="1"/>
      <c r="I92" s="1"/>
      <c r="J92" s="1"/>
      <c r="K92" s="1"/>
      <c r="L92" s="1"/>
      <c r="M92" s="1"/>
      <c r="N92" s="1"/>
      <c r="O92" s="1"/>
      <c r="P92" s="1"/>
      <c r="Q92" s="1"/>
      <c r="R92" s="1"/>
      <c r="S92" s="1"/>
      <c r="T92" s="1"/>
      <c r="U92" s="1"/>
      <c r="V92" s="1"/>
      <c r="W92" s="1"/>
      <c r="X92" s="1"/>
      <c r="Y92" s="1"/>
    </row>
    <row r="93">
      <c r="A93" s="1"/>
      <c r="B93" s="1"/>
      <c r="C93" s="1"/>
      <c r="D93" s="1"/>
      <c r="E93" s="1"/>
      <c r="F93" s="1"/>
      <c r="G93" s="1"/>
      <c r="H93" s="1"/>
      <c r="I93" s="1"/>
      <c r="J93" s="1"/>
      <c r="K93" s="1"/>
      <c r="L93" s="1"/>
      <c r="M93" s="1"/>
      <c r="N93" s="1"/>
      <c r="O93" s="1"/>
      <c r="P93" s="1"/>
      <c r="Q93" s="1"/>
      <c r="R93" s="1"/>
      <c r="S93" s="1"/>
      <c r="T93" s="1"/>
      <c r="U93" s="1"/>
      <c r="V93" s="1"/>
      <c r="W93" s="1"/>
      <c r="X93" s="1"/>
      <c r="Y93" s="1"/>
    </row>
    <row r="94">
      <c r="A94" s="1"/>
      <c r="B94" s="1"/>
      <c r="C94" s="1"/>
      <c r="D94" s="1"/>
      <c r="E94" s="1"/>
      <c r="F94" s="1"/>
      <c r="G94" s="1"/>
      <c r="H94" s="1"/>
      <c r="I94" s="1"/>
      <c r="J94" s="1"/>
      <c r="K94" s="1"/>
      <c r="L94" s="1"/>
      <c r="M94" s="1"/>
      <c r="N94" s="1"/>
      <c r="O94" s="1"/>
      <c r="P94" s="1"/>
      <c r="Q94" s="1"/>
      <c r="R94" s="1"/>
      <c r="S94" s="1"/>
      <c r="T94" s="1"/>
      <c r="U94" s="1"/>
      <c r="V94" s="1"/>
      <c r="W94" s="1"/>
      <c r="X94" s="1"/>
      <c r="Y94" s="1"/>
    </row>
    <row r="95">
      <c r="A95" s="1"/>
      <c r="B95" s="1"/>
      <c r="C95" s="1"/>
      <c r="D95" s="1"/>
      <c r="E95" s="1"/>
      <c r="F95" s="1"/>
      <c r="G95" s="1"/>
      <c r="H95" s="1"/>
      <c r="I95" s="1"/>
      <c r="J95" s="1"/>
      <c r="K95" s="1"/>
      <c r="L95" s="1"/>
      <c r="M95" s="1"/>
      <c r="N95" s="1"/>
      <c r="O95" s="1"/>
      <c r="P95" s="1"/>
      <c r="Q95" s="1"/>
      <c r="R95" s="1"/>
      <c r="S95" s="1"/>
      <c r="T95" s="1"/>
      <c r="U95" s="1"/>
      <c r="V95" s="1"/>
      <c r="W95" s="1"/>
      <c r="X95" s="1"/>
      <c r="Y95" s="1"/>
    </row>
    <row r="96">
      <c r="A96" s="1"/>
      <c r="B96" s="1"/>
      <c r="C96" s="1"/>
      <c r="D96" s="1"/>
      <c r="E96" s="1"/>
      <c r="F96" s="1"/>
      <c r="G96" s="1"/>
      <c r="H96" s="1"/>
      <c r="I96" s="1"/>
      <c r="J96" s="1"/>
      <c r="K96" s="1"/>
      <c r="L96" s="1"/>
      <c r="M96" s="1"/>
      <c r="N96" s="1"/>
      <c r="O96" s="1"/>
      <c r="P96" s="1"/>
      <c r="Q96" s="1"/>
      <c r="R96" s="1"/>
      <c r="S96" s="1"/>
      <c r="T96" s="1"/>
      <c r="U96" s="1"/>
      <c r="V96" s="1"/>
      <c r="W96" s="1"/>
      <c r="X96" s="1"/>
      <c r="Y96" s="1"/>
    </row>
    <row r="97">
      <c r="A97" s="1"/>
      <c r="B97" s="1"/>
      <c r="C97" s="1"/>
      <c r="D97" s="1"/>
      <c r="E97" s="1"/>
      <c r="F97" s="1"/>
      <c r="G97" s="1"/>
      <c r="H97" s="1"/>
      <c r="I97" s="1"/>
      <c r="J97" s="1"/>
      <c r="K97" s="1"/>
      <c r="L97" s="1"/>
      <c r="M97" s="1"/>
      <c r="N97" s="1"/>
      <c r="O97" s="1"/>
      <c r="P97" s="1"/>
      <c r="Q97" s="1"/>
      <c r="R97" s="1"/>
      <c r="S97" s="1"/>
      <c r="T97" s="1"/>
      <c r="U97" s="1"/>
      <c r="V97" s="1"/>
      <c r="W97" s="1"/>
      <c r="X97" s="1"/>
      <c r="Y97" s="1"/>
    </row>
    <row r="98">
      <c r="A98" s="1"/>
      <c r="B98" s="1"/>
      <c r="C98" s="1"/>
      <c r="D98" s="1"/>
      <c r="E98" s="1"/>
      <c r="F98" s="1"/>
      <c r="G98" s="1"/>
      <c r="H98" s="1"/>
      <c r="I98" s="1"/>
      <c r="J98" s="1"/>
      <c r="K98" s="1"/>
      <c r="L98" s="1"/>
      <c r="M98" s="1"/>
      <c r="N98" s="1"/>
      <c r="O98" s="1"/>
      <c r="P98" s="1"/>
      <c r="Q98" s="1"/>
      <c r="R98" s="1"/>
      <c r="S98" s="1"/>
      <c r="T98" s="1"/>
      <c r="U98" s="1"/>
      <c r="V98" s="1"/>
      <c r="W98" s="1"/>
      <c r="X98" s="1"/>
      <c r="Y98" s="1"/>
    </row>
    <row r="99">
      <c r="A99" s="1"/>
      <c r="B99" s="1"/>
      <c r="C99" s="1"/>
      <c r="D99" s="1"/>
      <c r="E99" s="1"/>
      <c r="F99" s="1"/>
      <c r="G99" s="1"/>
      <c r="H99" s="1"/>
      <c r="I99" s="1"/>
      <c r="J99" s="1"/>
      <c r="K99" s="1"/>
      <c r="L99" s="1"/>
      <c r="M99" s="1"/>
      <c r="N99" s="1"/>
      <c r="O99" s="1"/>
      <c r="P99" s="1"/>
      <c r="Q99" s="1"/>
      <c r="R99" s="1"/>
      <c r="S99" s="1"/>
      <c r="T99" s="1"/>
      <c r="U99" s="1"/>
      <c r="V99" s="1"/>
      <c r="W99" s="1"/>
      <c r="X99" s="1"/>
      <c r="Y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sheetData>
  <mergeCells count="9">
    <mergeCell ref="L5:L6"/>
    <mergeCell ref="L8:L14"/>
    <mergeCell ref="A2:B2"/>
    <mergeCell ref="C2:L2"/>
    <mergeCell ref="F3:L3"/>
    <mergeCell ref="A5:A6"/>
    <mergeCell ref="B5:B6"/>
    <mergeCell ref="C5:E5"/>
    <mergeCell ref="F5:K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88"/>
    <col customWidth="1" min="2" max="2" width="29.13"/>
    <col customWidth="1" min="3" max="3" width="19.88"/>
    <col customWidth="1" min="4" max="4" width="12.13"/>
    <col customWidth="1" min="5" max="5" width="7.63"/>
    <col customWidth="1" min="6" max="10" width="10.38"/>
    <col customWidth="1" min="11" max="11" width="11.0"/>
    <col customWidth="1" min="12" max="12" width="12.38"/>
  </cols>
  <sheetData>
    <row r="1">
      <c r="A1" s="2" t="s">
        <v>273</v>
      </c>
      <c r="C1" s="102" t="s">
        <v>274</v>
      </c>
    </row>
    <row r="2">
      <c r="A2" s="1"/>
      <c r="B2" s="2"/>
      <c r="C2" s="4"/>
      <c r="D2" s="4"/>
      <c r="E2" s="4"/>
      <c r="F2" s="5"/>
    </row>
    <row r="3">
      <c r="A3" s="1"/>
      <c r="B3" s="1"/>
      <c r="C3" s="1"/>
      <c r="D3" s="1"/>
      <c r="E3" s="1"/>
      <c r="F3" s="1"/>
      <c r="G3" s="1"/>
      <c r="H3" s="1"/>
      <c r="I3" s="1"/>
      <c r="J3" s="1"/>
      <c r="K3" s="1"/>
      <c r="L3" s="1"/>
    </row>
    <row r="4">
      <c r="A4" s="6" t="s">
        <v>2</v>
      </c>
      <c r="B4" s="6" t="s">
        <v>3</v>
      </c>
      <c r="C4" s="7" t="s">
        <v>4</v>
      </c>
      <c r="D4" s="8"/>
      <c r="E4" s="9"/>
      <c r="F4" s="10" t="s">
        <v>5</v>
      </c>
      <c r="G4" s="8"/>
      <c r="H4" s="8"/>
      <c r="I4" s="8"/>
      <c r="J4" s="8"/>
      <c r="K4" s="9"/>
      <c r="L4" s="6" t="s">
        <v>6</v>
      </c>
    </row>
    <row r="5">
      <c r="A5" s="12"/>
      <c r="B5" s="12"/>
      <c r="C5" s="13" t="s">
        <v>7</v>
      </c>
      <c r="D5" s="13" t="s">
        <v>8</v>
      </c>
      <c r="E5" s="6" t="s">
        <v>9</v>
      </c>
      <c r="F5" s="14">
        <v>2018.0</v>
      </c>
      <c r="G5" s="14">
        <v>2019.0</v>
      </c>
      <c r="H5" s="14">
        <v>2020.0</v>
      </c>
      <c r="I5" s="14">
        <v>2021.0</v>
      </c>
      <c r="J5" s="14">
        <v>2022.0</v>
      </c>
      <c r="K5" s="15">
        <v>2023.0</v>
      </c>
      <c r="L5" s="12"/>
    </row>
    <row r="6">
      <c r="A6" s="16" t="s">
        <v>10</v>
      </c>
      <c r="B6" s="17" t="s">
        <v>11</v>
      </c>
      <c r="C6" s="16" t="s">
        <v>12</v>
      </c>
      <c r="D6" s="17" t="s">
        <v>13</v>
      </c>
      <c r="E6" s="18" t="s">
        <v>14</v>
      </c>
      <c r="F6" s="16" t="s">
        <v>15</v>
      </c>
      <c r="G6" s="16" t="s">
        <v>16</v>
      </c>
      <c r="H6" s="16" t="s">
        <v>17</v>
      </c>
      <c r="I6" s="16" t="s">
        <v>18</v>
      </c>
      <c r="J6" s="16" t="s">
        <v>19</v>
      </c>
      <c r="K6" s="16" t="s">
        <v>20</v>
      </c>
      <c r="L6" s="16" t="s">
        <v>21</v>
      </c>
    </row>
    <row r="7">
      <c r="A7" s="37">
        <v>1.0</v>
      </c>
      <c r="B7" s="64" t="s">
        <v>275</v>
      </c>
      <c r="C7" s="21" t="s">
        <v>276</v>
      </c>
      <c r="D7" s="94" t="s">
        <v>259</v>
      </c>
      <c r="E7" s="21" t="s">
        <v>277</v>
      </c>
      <c r="F7" s="38">
        <v>42.0</v>
      </c>
      <c r="G7" s="38">
        <v>97.0</v>
      </c>
      <c r="H7" s="38">
        <v>52.0</v>
      </c>
      <c r="I7" s="38">
        <v>55.0</v>
      </c>
      <c r="J7" s="38">
        <v>44.0</v>
      </c>
      <c r="K7" s="26">
        <v>94.0</v>
      </c>
      <c r="L7" s="27" t="s">
        <v>157</v>
      </c>
    </row>
    <row r="8">
      <c r="A8" s="37"/>
      <c r="B8" s="103" t="s">
        <v>278</v>
      </c>
      <c r="C8" s="21" t="s">
        <v>279</v>
      </c>
      <c r="D8" s="94"/>
      <c r="E8" s="21" t="s">
        <v>280</v>
      </c>
      <c r="F8" s="38"/>
      <c r="G8" s="38"/>
      <c r="H8" s="38"/>
      <c r="I8" s="38"/>
      <c r="J8" s="38"/>
      <c r="K8" s="23"/>
      <c r="L8" s="29"/>
    </row>
    <row r="9">
      <c r="A9" s="37"/>
      <c r="B9" s="103" t="s">
        <v>281</v>
      </c>
      <c r="C9" s="21" t="s">
        <v>282</v>
      </c>
      <c r="D9" s="94"/>
      <c r="E9" s="21" t="s">
        <v>280</v>
      </c>
      <c r="F9" s="38"/>
      <c r="G9" s="38"/>
      <c r="H9" s="38"/>
      <c r="I9" s="38"/>
      <c r="J9" s="38"/>
      <c r="K9" s="23"/>
      <c r="L9" s="29"/>
    </row>
    <row r="10">
      <c r="A10" s="37"/>
      <c r="B10" s="103" t="s">
        <v>283</v>
      </c>
      <c r="C10" s="21" t="s">
        <v>284</v>
      </c>
      <c r="D10" s="94"/>
      <c r="E10" s="21" t="s">
        <v>280</v>
      </c>
      <c r="F10" s="38"/>
      <c r="G10" s="38"/>
      <c r="H10" s="38"/>
      <c r="I10" s="38"/>
      <c r="J10" s="38"/>
      <c r="K10" s="23"/>
      <c r="L10" s="29"/>
    </row>
    <row r="11">
      <c r="A11" s="37"/>
      <c r="B11" s="103" t="s">
        <v>285</v>
      </c>
      <c r="C11" s="21" t="s">
        <v>286</v>
      </c>
      <c r="D11" s="94"/>
      <c r="E11" s="21" t="s">
        <v>280</v>
      </c>
      <c r="F11" s="38"/>
      <c r="G11" s="38"/>
      <c r="H11" s="38"/>
      <c r="I11" s="38"/>
      <c r="J11" s="38"/>
      <c r="K11" s="23"/>
      <c r="L11" s="29"/>
    </row>
    <row r="12">
      <c r="A12" s="37"/>
      <c r="B12" s="103" t="s">
        <v>287</v>
      </c>
      <c r="C12" s="21" t="s">
        <v>288</v>
      </c>
      <c r="D12" s="94"/>
      <c r="E12" s="21" t="s">
        <v>280</v>
      </c>
      <c r="F12" s="38"/>
      <c r="G12" s="38"/>
      <c r="H12" s="38"/>
      <c r="I12" s="38"/>
      <c r="J12" s="38"/>
      <c r="K12" s="23"/>
      <c r="L12" s="29"/>
    </row>
    <row r="13">
      <c r="A13" s="45">
        <v>2.0</v>
      </c>
      <c r="B13" s="64" t="s">
        <v>289</v>
      </c>
      <c r="C13" s="21" t="s">
        <v>290</v>
      </c>
      <c r="D13" s="94" t="s">
        <v>259</v>
      </c>
      <c r="E13" s="21" t="s">
        <v>277</v>
      </c>
      <c r="F13" s="38">
        <v>42.0</v>
      </c>
      <c r="G13" s="38">
        <v>94.0</v>
      </c>
      <c r="H13" s="38">
        <v>22.0</v>
      </c>
      <c r="I13" s="38">
        <v>55.0</v>
      </c>
      <c r="J13" s="38">
        <v>43.0</v>
      </c>
      <c r="K13" s="26">
        <v>58.0</v>
      </c>
      <c r="L13" s="29"/>
    </row>
    <row r="14">
      <c r="A14" s="45">
        <v>3.0</v>
      </c>
      <c r="B14" s="64" t="s">
        <v>291</v>
      </c>
      <c r="C14" s="104" t="s">
        <v>292</v>
      </c>
      <c r="D14" s="70" t="s">
        <v>293</v>
      </c>
      <c r="E14" s="21" t="s">
        <v>69</v>
      </c>
      <c r="F14" s="38">
        <f t="shared" ref="F14:K14" si="1">F13/F7*100</f>
        <v>100</v>
      </c>
      <c r="G14" s="46">
        <f t="shared" si="1"/>
        <v>96.90721649</v>
      </c>
      <c r="H14" s="46">
        <f t="shared" si="1"/>
        <v>42.30769231</v>
      </c>
      <c r="I14" s="38">
        <f t="shared" si="1"/>
        <v>100</v>
      </c>
      <c r="J14" s="46">
        <f t="shared" si="1"/>
        <v>97.72727273</v>
      </c>
      <c r="K14" s="47">
        <f t="shared" si="1"/>
        <v>61.70212766</v>
      </c>
      <c r="L14" s="29"/>
    </row>
    <row r="15">
      <c r="A15" s="45">
        <v>4.0</v>
      </c>
      <c r="B15" s="64" t="s">
        <v>294</v>
      </c>
      <c r="C15" s="21" t="s">
        <v>295</v>
      </c>
      <c r="D15" s="21" t="s">
        <v>296</v>
      </c>
      <c r="E15" s="21" t="s">
        <v>69</v>
      </c>
      <c r="F15" s="105">
        <f>133/133*100</f>
        <v>100</v>
      </c>
      <c r="G15" s="106">
        <f>189/189*100</f>
        <v>100</v>
      </c>
      <c r="H15" s="107">
        <f>187/188*100</f>
        <v>99.46808511</v>
      </c>
      <c r="I15" s="108">
        <f>342/343*100</f>
        <v>99.70845481</v>
      </c>
      <c r="J15" s="106">
        <f>372/372*100</f>
        <v>100</v>
      </c>
      <c r="K15" s="109">
        <f>320/320*100</f>
        <v>100</v>
      </c>
      <c r="L15" s="29"/>
    </row>
    <row r="16">
      <c r="A16" s="45">
        <v>5.0</v>
      </c>
      <c r="B16" s="64" t="s">
        <v>297</v>
      </c>
      <c r="C16" s="21" t="s">
        <v>298</v>
      </c>
      <c r="D16" s="94" t="s">
        <v>259</v>
      </c>
      <c r="E16" s="21" t="s">
        <v>82</v>
      </c>
      <c r="F16" s="38">
        <v>2.0</v>
      </c>
      <c r="G16" s="38">
        <v>2.0</v>
      </c>
      <c r="H16" s="38">
        <v>2.0</v>
      </c>
      <c r="I16" s="38">
        <v>2.0</v>
      </c>
      <c r="J16" s="38">
        <v>2.0</v>
      </c>
      <c r="K16" s="26">
        <v>2.0</v>
      </c>
      <c r="L16" s="29"/>
    </row>
    <row r="17">
      <c r="A17" s="45">
        <v>6.0</v>
      </c>
      <c r="B17" s="64" t="s">
        <v>299</v>
      </c>
      <c r="C17" s="21" t="s">
        <v>300</v>
      </c>
      <c r="D17" s="94" t="s">
        <v>259</v>
      </c>
      <c r="E17" s="21" t="s">
        <v>82</v>
      </c>
      <c r="F17" s="38">
        <v>2.0</v>
      </c>
      <c r="G17" s="38">
        <v>2.0</v>
      </c>
      <c r="H17" s="38">
        <v>2.0</v>
      </c>
      <c r="I17" s="38">
        <v>2.0</v>
      </c>
      <c r="J17" s="38">
        <v>2.0</v>
      </c>
      <c r="K17" s="26">
        <v>2.0</v>
      </c>
      <c r="L17" s="29"/>
    </row>
    <row r="18">
      <c r="A18" s="45">
        <v>7.0</v>
      </c>
      <c r="B18" s="64" t="s">
        <v>301</v>
      </c>
      <c r="C18" s="21" t="s">
        <v>302</v>
      </c>
      <c r="D18" s="21" t="s">
        <v>303</v>
      </c>
      <c r="E18" s="21" t="s">
        <v>69</v>
      </c>
      <c r="F18" s="68">
        <f t="shared" ref="F18:K18" si="2">F17/F16*100</f>
        <v>100</v>
      </c>
      <c r="G18" s="68">
        <f t="shared" si="2"/>
        <v>100</v>
      </c>
      <c r="H18" s="68">
        <f t="shared" si="2"/>
        <v>100</v>
      </c>
      <c r="I18" s="68">
        <f t="shared" si="2"/>
        <v>100</v>
      </c>
      <c r="J18" s="68">
        <f t="shared" si="2"/>
        <v>100</v>
      </c>
      <c r="K18" s="69">
        <f t="shared" si="2"/>
        <v>100</v>
      </c>
      <c r="L18" s="29"/>
    </row>
    <row r="19">
      <c r="A19" s="45">
        <v>8.0</v>
      </c>
      <c r="B19" s="64" t="s">
        <v>304</v>
      </c>
      <c r="C19" s="21" t="s">
        <v>305</v>
      </c>
      <c r="D19" s="94" t="s">
        <v>259</v>
      </c>
      <c r="E19" s="21" t="s">
        <v>140</v>
      </c>
      <c r="F19" s="38">
        <v>5.0</v>
      </c>
      <c r="G19" s="38">
        <v>5.0</v>
      </c>
      <c r="H19" s="38">
        <v>5.0</v>
      </c>
      <c r="I19" s="38">
        <v>5.0</v>
      </c>
      <c r="J19" s="38">
        <v>5.0</v>
      </c>
      <c r="K19" s="26">
        <v>5.0</v>
      </c>
      <c r="L19" s="29"/>
    </row>
    <row r="20">
      <c r="A20" s="45">
        <v>9.0</v>
      </c>
      <c r="B20" s="64" t="s">
        <v>306</v>
      </c>
      <c r="C20" s="21" t="s">
        <v>307</v>
      </c>
      <c r="D20" s="94" t="s">
        <v>259</v>
      </c>
      <c r="E20" s="21" t="s">
        <v>308</v>
      </c>
      <c r="F20" s="38">
        <v>2.0</v>
      </c>
      <c r="G20" s="38">
        <v>2.0</v>
      </c>
      <c r="H20" s="38">
        <v>3.0</v>
      </c>
      <c r="I20" s="38">
        <v>3.0</v>
      </c>
      <c r="J20" s="38">
        <v>3.0</v>
      </c>
      <c r="K20" s="26">
        <v>3.0</v>
      </c>
      <c r="L20" s="29"/>
    </row>
    <row r="21">
      <c r="A21" s="45">
        <v>10.0</v>
      </c>
      <c r="B21" s="64" t="s">
        <v>309</v>
      </c>
      <c r="C21" s="21" t="s">
        <v>310</v>
      </c>
      <c r="D21" s="94" t="s">
        <v>259</v>
      </c>
      <c r="E21" s="21" t="s">
        <v>311</v>
      </c>
      <c r="F21" s="38">
        <v>18.0</v>
      </c>
      <c r="G21" s="38">
        <v>18.0</v>
      </c>
      <c r="H21" s="38">
        <v>18.0</v>
      </c>
      <c r="I21" s="38">
        <v>18.0</v>
      </c>
      <c r="J21" s="38">
        <v>18.0</v>
      </c>
      <c r="K21" s="26">
        <v>18.0</v>
      </c>
      <c r="L21" s="29"/>
    </row>
    <row r="22">
      <c r="A22" s="45">
        <v>11.0</v>
      </c>
      <c r="B22" s="64" t="s">
        <v>312</v>
      </c>
      <c r="C22" s="21" t="s">
        <v>313</v>
      </c>
      <c r="D22" s="70" t="s">
        <v>314</v>
      </c>
      <c r="E22" s="21" t="s">
        <v>69</v>
      </c>
      <c r="F22" s="68">
        <f t="shared" ref="F22:K22" si="3">F19/F21*100</f>
        <v>27.77777778</v>
      </c>
      <c r="G22" s="68">
        <f t="shared" si="3"/>
        <v>27.77777778</v>
      </c>
      <c r="H22" s="68">
        <f t="shared" si="3"/>
        <v>27.77777778</v>
      </c>
      <c r="I22" s="68">
        <f t="shared" si="3"/>
        <v>27.77777778</v>
      </c>
      <c r="J22" s="68">
        <f t="shared" si="3"/>
        <v>27.77777778</v>
      </c>
      <c r="K22" s="69">
        <f t="shared" si="3"/>
        <v>27.77777778</v>
      </c>
      <c r="L22" s="12"/>
    </row>
  </sheetData>
  <mergeCells count="9">
    <mergeCell ref="L4:L5"/>
    <mergeCell ref="L7:L22"/>
    <mergeCell ref="A1:B1"/>
    <mergeCell ref="C1:L1"/>
    <mergeCell ref="F2:L2"/>
    <mergeCell ref="A4:A5"/>
    <mergeCell ref="B4:B5"/>
    <mergeCell ref="C4:E4"/>
    <mergeCell ref="F4:K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
    <col customWidth="1" min="2" max="2" width="18.0"/>
    <col customWidth="1" min="3" max="3" width="19.63"/>
    <col customWidth="1" min="4" max="4" width="13.88"/>
    <col customWidth="1" min="5" max="5" width="9.13"/>
    <col customWidth="1" min="6" max="10" width="10.38"/>
    <col customWidth="1" min="11" max="11" width="10.75"/>
    <col customWidth="1" min="12" max="12" width="13.38"/>
  </cols>
  <sheetData>
    <row r="1">
      <c r="A1" s="1"/>
      <c r="B1" s="1"/>
      <c r="C1" s="1"/>
      <c r="D1" s="1"/>
      <c r="E1" s="1"/>
      <c r="F1" s="1"/>
      <c r="G1" s="1"/>
      <c r="H1" s="1"/>
      <c r="I1" s="1"/>
      <c r="J1" s="1"/>
      <c r="K1" s="1"/>
      <c r="L1" s="1"/>
    </row>
    <row r="2">
      <c r="A2" s="2" t="s">
        <v>315</v>
      </c>
      <c r="C2" s="3" t="s">
        <v>316</v>
      </c>
    </row>
    <row r="3">
      <c r="A3" s="1"/>
      <c r="B3" s="2"/>
      <c r="C3" s="4"/>
      <c r="D3" s="4"/>
      <c r="E3" s="4"/>
      <c r="F3" s="5"/>
    </row>
    <row r="4">
      <c r="A4" s="1"/>
      <c r="B4" s="1"/>
      <c r="C4" s="1"/>
      <c r="D4" s="1"/>
      <c r="E4" s="1"/>
      <c r="F4" s="1"/>
      <c r="G4" s="1"/>
      <c r="H4" s="1"/>
      <c r="I4" s="1"/>
      <c r="J4" s="1"/>
      <c r="K4" s="1"/>
      <c r="L4" s="1"/>
    </row>
    <row r="5">
      <c r="A5" s="6" t="s">
        <v>2</v>
      </c>
      <c r="B5" s="6" t="s">
        <v>3</v>
      </c>
      <c r="C5" s="7" t="s">
        <v>4</v>
      </c>
      <c r="D5" s="8"/>
      <c r="E5" s="9"/>
      <c r="F5" s="10" t="s">
        <v>5</v>
      </c>
      <c r="G5" s="8"/>
      <c r="H5" s="8"/>
      <c r="I5" s="8"/>
      <c r="J5" s="8"/>
      <c r="K5" s="9"/>
      <c r="L5" s="6"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19">
        <v>1.0</v>
      </c>
      <c r="B8" s="20" t="s">
        <v>317</v>
      </c>
      <c r="C8" s="21" t="s">
        <v>318</v>
      </c>
      <c r="D8" s="21" t="s">
        <v>319</v>
      </c>
      <c r="E8" s="21" t="s">
        <v>153</v>
      </c>
      <c r="F8" s="43">
        <v>159.2</v>
      </c>
      <c r="G8" s="43">
        <v>159.2</v>
      </c>
      <c r="H8" s="43">
        <v>159.2</v>
      </c>
      <c r="I8" s="43">
        <v>148.12</v>
      </c>
      <c r="J8" s="110">
        <v>139.78</v>
      </c>
      <c r="K8" s="63" t="s">
        <v>320</v>
      </c>
      <c r="L8" s="40" t="s">
        <v>321</v>
      </c>
    </row>
    <row r="9">
      <c r="A9" s="36">
        <v>2.0</v>
      </c>
      <c r="B9" s="20" t="s">
        <v>322</v>
      </c>
      <c r="C9" s="21" t="s">
        <v>323</v>
      </c>
      <c r="D9" s="111" t="s">
        <v>324</v>
      </c>
      <c r="E9" s="21" t="s">
        <v>153</v>
      </c>
      <c r="F9" s="46" t="s">
        <v>83</v>
      </c>
      <c r="G9" s="46" t="s">
        <v>83</v>
      </c>
      <c r="H9" s="46">
        <v>0.51</v>
      </c>
      <c r="I9" s="46">
        <v>0.51</v>
      </c>
      <c r="J9" s="46">
        <v>0.53</v>
      </c>
      <c r="K9" s="39">
        <v>0.71</v>
      </c>
      <c r="L9" s="29"/>
    </row>
    <row r="10">
      <c r="A10" s="36">
        <v>3.0</v>
      </c>
      <c r="B10" s="20" t="s">
        <v>325</v>
      </c>
      <c r="C10" s="21" t="s">
        <v>326</v>
      </c>
      <c r="D10" s="111" t="s">
        <v>327</v>
      </c>
      <c r="E10" s="21" t="s">
        <v>69</v>
      </c>
      <c r="F10" s="46" t="s">
        <v>83</v>
      </c>
      <c r="G10" s="46" t="s">
        <v>83</v>
      </c>
      <c r="H10" s="46" t="s">
        <v>83</v>
      </c>
      <c r="I10" s="46">
        <f>I9-H9</f>
        <v>0</v>
      </c>
      <c r="J10" s="46">
        <f t="shared" ref="J10:K10" si="1">((J9-I9)/I9)*100</f>
        <v>3.921568627</v>
      </c>
      <c r="K10" s="63">
        <f t="shared" si="1"/>
        <v>33.96226415</v>
      </c>
      <c r="L10" s="12"/>
    </row>
    <row r="11">
      <c r="A11" s="71"/>
      <c r="B11" s="31"/>
      <c r="C11" s="32"/>
      <c r="D11" s="32"/>
      <c r="E11" s="32"/>
      <c r="F11" s="1"/>
      <c r="G11" s="1"/>
      <c r="H11" s="1"/>
      <c r="I11" s="1"/>
      <c r="J11" s="1"/>
      <c r="K11" s="1"/>
      <c r="L11" s="1"/>
    </row>
    <row r="12">
      <c r="A12" s="71"/>
      <c r="B12" s="31"/>
      <c r="C12" s="32"/>
      <c r="D12" s="32"/>
      <c r="E12" s="32"/>
      <c r="F12" s="1"/>
      <c r="G12" s="1"/>
      <c r="H12" s="1"/>
      <c r="I12" s="1"/>
      <c r="J12" s="1"/>
      <c r="K12" s="1"/>
      <c r="L12" s="1"/>
    </row>
    <row r="13">
      <c r="A13" s="71"/>
      <c r="B13" s="31"/>
      <c r="C13" s="32"/>
      <c r="D13" s="32"/>
      <c r="E13" s="32"/>
      <c r="F13" s="1"/>
      <c r="G13" s="1"/>
      <c r="H13" s="1"/>
      <c r="I13" s="1"/>
      <c r="J13" s="1"/>
      <c r="K13" s="1"/>
      <c r="L13" s="1"/>
    </row>
    <row r="14">
      <c r="A14" s="71"/>
      <c r="B14" s="31"/>
      <c r="C14" s="32"/>
      <c r="D14" s="32"/>
      <c r="E14" s="32"/>
      <c r="F14" s="1"/>
      <c r="G14" s="1"/>
      <c r="H14" s="1"/>
      <c r="I14" s="1"/>
      <c r="J14" s="1"/>
      <c r="K14" s="1"/>
      <c r="L14" s="1"/>
    </row>
    <row r="15">
      <c r="A15" s="71"/>
      <c r="B15" s="31"/>
      <c r="C15" s="32"/>
      <c r="D15" s="32"/>
      <c r="E15" s="32"/>
      <c r="F15" s="1"/>
      <c r="G15" s="1"/>
      <c r="H15" s="1"/>
      <c r="I15" s="1"/>
      <c r="J15" s="1"/>
      <c r="K15" s="1"/>
      <c r="L15" s="1"/>
    </row>
    <row r="16">
      <c r="A16" s="71"/>
      <c r="B16" s="31"/>
      <c r="C16" s="32"/>
      <c r="D16" s="32"/>
      <c r="E16" s="32"/>
      <c r="F16" s="1"/>
      <c r="G16" s="1"/>
      <c r="H16" s="1"/>
      <c r="I16" s="1"/>
      <c r="J16" s="1"/>
      <c r="K16" s="1"/>
      <c r="L16" s="1"/>
    </row>
    <row r="17">
      <c r="A17" s="71"/>
      <c r="B17" s="31"/>
      <c r="C17" s="32"/>
      <c r="D17" s="32"/>
      <c r="E17" s="32"/>
      <c r="F17" s="1"/>
      <c r="G17" s="1"/>
      <c r="H17" s="1"/>
      <c r="I17" s="1"/>
      <c r="J17" s="1"/>
      <c r="K17" s="1"/>
      <c r="L17" s="1"/>
    </row>
    <row r="18">
      <c r="A18" s="71"/>
    </row>
    <row r="19">
      <c r="A19" s="71"/>
      <c r="B19" s="31"/>
    </row>
    <row r="20">
      <c r="A20" s="71"/>
      <c r="B20" s="31"/>
    </row>
    <row r="21">
      <c r="A21" s="71"/>
      <c r="B21" s="31"/>
    </row>
    <row r="22">
      <c r="A22" s="71"/>
      <c r="B22" s="31"/>
    </row>
    <row r="23">
      <c r="A23" s="71"/>
      <c r="B23" s="31"/>
    </row>
    <row r="24">
      <c r="A24" s="71"/>
      <c r="B24" s="31"/>
    </row>
    <row r="25">
      <c r="A25" s="71"/>
      <c r="B25" s="31"/>
    </row>
    <row r="26">
      <c r="A26" s="71"/>
      <c r="B26" s="31"/>
    </row>
    <row r="27">
      <c r="A27" s="71"/>
      <c r="B27" s="31"/>
    </row>
    <row r="28">
      <c r="A28" s="71"/>
      <c r="B28" s="31"/>
    </row>
    <row r="29">
      <c r="A29" s="71"/>
      <c r="B29" s="31"/>
    </row>
    <row r="30">
      <c r="A30" s="71"/>
      <c r="B30" s="31"/>
    </row>
    <row r="31">
      <c r="A31" s="71"/>
      <c r="B31" s="31"/>
    </row>
    <row r="32">
      <c r="A32" s="71"/>
      <c r="B32" s="31"/>
    </row>
    <row r="33">
      <c r="A33" s="71"/>
      <c r="B33" s="31"/>
    </row>
    <row r="34">
      <c r="A34" s="71"/>
      <c r="B34" s="31"/>
    </row>
    <row r="35">
      <c r="A35" s="71"/>
      <c r="B35" s="31"/>
    </row>
    <row r="36">
      <c r="A36" s="71"/>
      <c r="B36" s="31"/>
    </row>
    <row r="37">
      <c r="A37" s="71"/>
      <c r="B37" s="31"/>
    </row>
    <row r="38">
      <c r="A38" s="71"/>
      <c r="B38" s="31"/>
    </row>
    <row r="39">
      <c r="A39" s="71"/>
      <c r="B39" s="31"/>
    </row>
    <row r="40">
      <c r="A40" s="71"/>
      <c r="B40" s="31"/>
    </row>
    <row r="41">
      <c r="A41" s="71"/>
      <c r="B41" s="31"/>
    </row>
    <row r="42">
      <c r="A42" s="71"/>
      <c r="B42" s="31"/>
    </row>
  </sheetData>
  <mergeCells count="9">
    <mergeCell ref="L5:L6"/>
    <mergeCell ref="L8:L10"/>
    <mergeCell ref="A2:B2"/>
    <mergeCell ref="C2:L2"/>
    <mergeCell ref="F3:L3"/>
    <mergeCell ref="A5:A6"/>
    <mergeCell ref="B5:B6"/>
    <mergeCell ref="C5:E5"/>
    <mergeCell ref="F5:K5"/>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6.0"/>
    <col customWidth="1" min="2" max="2" width="16.13"/>
    <col customWidth="1" min="3" max="3" width="21.75"/>
    <col customWidth="1" min="4" max="4" width="10.38"/>
    <col customWidth="1" min="5" max="5" width="8.38"/>
    <col customWidth="1" min="6" max="10" width="7.63"/>
    <col customWidth="1" min="11" max="11" width="9.0"/>
    <col customWidth="1" min="12" max="12" width="11.13"/>
    <col customWidth="1" min="13" max="27" width="7.63"/>
  </cols>
  <sheetData>
    <row r="1">
      <c r="A1" s="112"/>
      <c r="B1" s="113"/>
      <c r="C1" s="114"/>
      <c r="D1" s="114"/>
      <c r="E1" s="114"/>
      <c r="F1" s="115"/>
      <c r="G1" s="115"/>
      <c r="H1" s="115"/>
      <c r="I1" s="115"/>
      <c r="J1" s="115"/>
      <c r="K1" s="115"/>
      <c r="L1" s="115"/>
    </row>
    <row r="2">
      <c r="A2" s="116" t="s">
        <v>328</v>
      </c>
      <c r="C2" s="117" t="s">
        <v>329</v>
      </c>
    </row>
    <row r="3">
      <c r="A3" s="112"/>
      <c r="B3" s="113"/>
      <c r="C3" s="114"/>
      <c r="D3" s="114"/>
      <c r="E3" s="114"/>
      <c r="F3" s="114"/>
    </row>
    <row r="4">
      <c r="A4" s="118"/>
      <c r="B4" s="118"/>
      <c r="C4" s="118"/>
      <c r="D4" s="118"/>
      <c r="E4" s="118"/>
      <c r="F4" s="118"/>
      <c r="G4" s="118"/>
      <c r="H4" s="118"/>
      <c r="I4" s="118"/>
      <c r="J4" s="118"/>
      <c r="K4" s="118"/>
      <c r="L4" s="118"/>
    </row>
    <row r="5">
      <c r="A5" s="119" t="s">
        <v>2</v>
      </c>
      <c r="B5" s="119" t="s">
        <v>3</v>
      </c>
      <c r="C5" s="120" t="s">
        <v>4</v>
      </c>
      <c r="D5" s="8"/>
      <c r="E5" s="9"/>
      <c r="F5" s="121" t="s">
        <v>5</v>
      </c>
      <c r="G5" s="8"/>
      <c r="H5" s="8"/>
      <c r="I5" s="8"/>
      <c r="J5" s="8"/>
      <c r="K5" s="9"/>
      <c r="L5" s="119" t="s">
        <v>6</v>
      </c>
    </row>
    <row r="6">
      <c r="A6" s="12"/>
      <c r="B6" s="12"/>
      <c r="C6" s="13" t="s">
        <v>7</v>
      </c>
      <c r="D6" s="13" t="s">
        <v>8</v>
      </c>
      <c r="E6" s="119" t="s">
        <v>9</v>
      </c>
      <c r="F6" s="122">
        <v>2018.0</v>
      </c>
      <c r="G6" s="122">
        <v>2019.0</v>
      </c>
      <c r="H6" s="122">
        <v>2020.0</v>
      </c>
      <c r="I6" s="122">
        <v>2021.0</v>
      </c>
      <c r="J6" s="122">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123">
        <v>1.0</v>
      </c>
      <c r="B8" s="124" t="s">
        <v>330</v>
      </c>
      <c r="C8" s="20" t="s">
        <v>331</v>
      </c>
      <c r="D8" s="111" t="s">
        <v>332</v>
      </c>
      <c r="E8" s="20" t="s">
        <v>277</v>
      </c>
      <c r="F8" s="79">
        <v>13.0</v>
      </c>
      <c r="G8" s="79">
        <v>24.0</v>
      </c>
      <c r="H8" s="79">
        <v>32.0</v>
      </c>
      <c r="I8" s="79">
        <v>28.0</v>
      </c>
      <c r="J8" s="38">
        <v>19.0</v>
      </c>
      <c r="K8" s="125">
        <v>16.0</v>
      </c>
      <c r="L8" s="126" t="s">
        <v>321</v>
      </c>
    </row>
    <row r="9">
      <c r="A9" s="123">
        <v>2.0</v>
      </c>
      <c r="B9" s="124" t="s">
        <v>333</v>
      </c>
      <c r="C9" s="20" t="s">
        <v>334</v>
      </c>
      <c r="D9" s="111" t="s">
        <v>332</v>
      </c>
      <c r="E9" s="20" t="s">
        <v>277</v>
      </c>
      <c r="F9" s="79">
        <v>8.0</v>
      </c>
      <c r="G9" s="79">
        <v>5.0</v>
      </c>
      <c r="H9" s="79">
        <v>6.0</v>
      </c>
      <c r="I9" s="79">
        <v>7.0</v>
      </c>
      <c r="J9" s="38">
        <v>10.0</v>
      </c>
      <c r="K9" s="125">
        <v>5.0</v>
      </c>
      <c r="L9" s="29"/>
    </row>
    <row r="10">
      <c r="A10" s="123">
        <v>3.0</v>
      </c>
      <c r="B10" s="124" t="s">
        <v>335</v>
      </c>
      <c r="C10" s="20" t="s">
        <v>336</v>
      </c>
      <c r="D10" s="111" t="s">
        <v>332</v>
      </c>
      <c r="E10" s="20" t="s">
        <v>277</v>
      </c>
      <c r="F10" s="127">
        <v>0.0</v>
      </c>
      <c r="G10" s="127">
        <v>0.0</v>
      </c>
      <c r="H10" s="127">
        <v>0.0</v>
      </c>
      <c r="I10" s="127">
        <v>0.0</v>
      </c>
      <c r="J10" s="42">
        <v>0.0</v>
      </c>
      <c r="K10" s="125">
        <v>0.0</v>
      </c>
      <c r="L10" s="29"/>
    </row>
    <row r="11">
      <c r="A11" s="123">
        <v>4.0</v>
      </c>
      <c r="B11" s="20" t="s">
        <v>337</v>
      </c>
      <c r="C11" s="111" t="s">
        <v>338</v>
      </c>
      <c r="D11" s="20" t="s">
        <v>259</v>
      </c>
      <c r="E11" s="20" t="s">
        <v>277</v>
      </c>
      <c r="F11" s="38">
        <v>0.0</v>
      </c>
      <c r="G11" s="38">
        <v>4.0</v>
      </c>
      <c r="H11" s="38">
        <v>0.0</v>
      </c>
      <c r="I11" s="38">
        <v>0.0</v>
      </c>
      <c r="J11" s="38">
        <v>0.0</v>
      </c>
      <c r="K11" s="125">
        <v>0.0</v>
      </c>
      <c r="L11" s="29"/>
    </row>
    <row r="12">
      <c r="A12" s="123">
        <v>5.0</v>
      </c>
      <c r="B12" s="20" t="s">
        <v>339</v>
      </c>
      <c r="C12" s="20" t="s">
        <v>340</v>
      </c>
      <c r="D12" s="20" t="s">
        <v>259</v>
      </c>
      <c r="E12" s="20" t="s">
        <v>277</v>
      </c>
      <c r="F12" s="79">
        <v>0.0</v>
      </c>
      <c r="G12" s="79">
        <v>0.0</v>
      </c>
      <c r="H12" s="79">
        <v>0.0</v>
      </c>
      <c r="I12" s="79">
        <v>0.0</v>
      </c>
      <c r="J12" s="42">
        <v>0.0</v>
      </c>
      <c r="K12" s="125">
        <v>1.0</v>
      </c>
      <c r="L12" s="29"/>
    </row>
    <row r="13">
      <c r="A13" s="123">
        <v>6.0</v>
      </c>
      <c r="B13" s="124" t="s">
        <v>341</v>
      </c>
      <c r="C13" s="20" t="s">
        <v>342</v>
      </c>
      <c r="D13" s="20" t="s">
        <v>259</v>
      </c>
      <c r="E13" s="20" t="s">
        <v>343</v>
      </c>
      <c r="F13" s="79">
        <v>76.0</v>
      </c>
      <c r="G13" s="79">
        <v>103.0</v>
      </c>
      <c r="H13" s="79">
        <v>11.0</v>
      </c>
      <c r="I13" s="79">
        <v>4.0</v>
      </c>
      <c r="J13" s="42">
        <v>0.0</v>
      </c>
      <c r="K13" s="125">
        <v>91.0</v>
      </c>
      <c r="L13" s="29"/>
    </row>
    <row r="14">
      <c r="A14" s="123">
        <v>7.0</v>
      </c>
      <c r="B14" s="124" t="s">
        <v>344</v>
      </c>
      <c r="C14" s="20" t="s">
        <v>345</v>
      </c>
      <c r="D14" s="20" t="s">
        <v>259</v>
      </c>
      <c r="E14" s="20" t="s">
        <v>277</v>
      </c>
      <c r="F14" s="127">
        <v>0.0</v>
      </c>
      <c r="G14" s="127">
        <v>0.0</v>
      </c>
      <c r="H14" s="127">
        <v>0.0</v>
      </c>
      <c r="I14" s="127">
        <v>0.0</v>
      </c>
      <c r="J14" s="42">
        <v>0.0</v>
      </c>
      <c r="K14" s="125">
        <v>0.0</v>
      </c>
      <c r="L14" s="29"/>
    </row>
    <row r="15">
      <c r="A15" s="123">
        <v>8.0</v>
      </c>
      <c r="B15" s="124" t="s">
        <v>346</v>
      </c>
      <c r="C15" s="20" t="s">
        <v>347</v>
      </c>
      <c r="D15" s="20" t="s">
        <v>259</v>
      </c>
      <c r="E15" s="20" t="s">
        <v>277</v>
      </c>
      <c r="F15" s="79">
        <v>31.0</v>
      </c>
      <c r="G15" s="79">
        <v>29.0</v>
      </c>
      <c r="H15" s="79">
        <v>55.0</v>
      </c>
      <c r="I15" s="79">
        <v>19.0</v>
      </c>
      <c r="J15" s="38">
        <v>38.0</v>
      </c>
      <c r="K15" s="125">
        <v>31.0</v>
      </c>
      <c r="L15" s="12"/>
    </row>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sheetData>
  <mergeCells count="9">
    <mergeCell ref="L5:L6"/>
    <mergeCell ref="L8:L15"/>
    <mergeCell ref="A2:B2"/>
    <mergeCell ref="C2:L2"/>
    <mergeCell ref="F3:L3"/>
    <mergeCell ref="A5:A6"/>
    <mergeCell ref="B5:B6"/>
    <mergeCell ref="C5:E5"/>
    <mergeCell ref="F5:K5"/>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sheetPr>
  <sheetViews>
    <sheetView workbookViewId="0"/>
  </sheetViews>
  <sheetFormatPr customHeight="1" defaultColWidth="12.63" defaultRowHeight="15.75"/>
  <cols>
    <col customWidth="1" min="1" max="1" width="4.13"/>
    <col customWidth="1" min="2" max="2" width="18.0"/>
    <col customWidth="1" min="3" max="3" width="26.13"/>
    <col customWidth="1" min="4" max="4" width="13.63"/>
    <col customWidth="1" min="5" max="5" width="9.13"/>
    <col customWidth="1" min="6" max="10" width="10.38"/>
    <col customWidth="1" min="11" max="11" width="10.0"/>
    <col customWidth="1" min="12" max="12" width="13.38"/>
  </cols>
  <sheetData>
    <row r="1">
      <c r="A1" s="1"/>
      <c r="B1" s="1"/>
      <c r="C1" s="1"/>
      <c r="D1" s="1"/>
      <c r="E1" s="1"/>
      <c r="F1" s="1"/>
      <c r="G1" s="1"/>
      <c r="H1" s="1"/>
      <c r="I1" s="1"/>
      <c r="J1" s="1"/>
      <c r="K1" s="1"/>
      <c r="L1" s="1"/>
    </row>
    <row r="2">
      <c r="A2" s="2" t="s">
        <v>348</v>
      </c>
      <c r="C2" s="3" t="s">
        <v>349</v>
      </c>
    </row>
    <row r="3">
      <c r="A3" s="1"/>
      <c r="B3" s="2"/>
      <c r="C3" s="4"/>
      <c r="D3" s="4"/>
      <c r="E3" s="4"/>
      <c r="F3" s="5"/>
      <c r="G3" s="5"/>
      <c r="H3" s="5"/>
      <c r="I3" s="5"/>
      <c r="J3" s="5"/>
      <c r="K3" s="5"/>
      <c r="L3" s="5"/>
    </row>
    <row r="4">
      <c r="A4" s="1"/>
      <c r="B4" s="1"/>
      <c r="C4" s="1"/>
      <c r="D4" s="1"/>
      <c r="E4" s="1"/>
      <c r="F4" s="1"/>
      <c r="G4" s="1"/>
      <c r="H4" s="1"/>
      <c r="I4" s="1"/>
      <c r="J4" s="1"/>
      <c r="K4" s="1"/>
      <c r="L4" s="1"/>
    </row>
    <row r="5">
      <c r="A5" s="6" t="s">
        <v>2</v>
      </c>
      <c r="B5" s="6" t="s">
        <v>3</v>
      </c>
      <c r="C5" s="7" t="s">
        <v>4</v>
      </c>
      <c r="D5" s="8"/>
      <c r="E5" s="9"/>
      <c r="F5" s="10" t="s">
        <v>5</v>
      </c>
      <c r="G5" s="8"/>
      <c r="H5" s="8"/>
      <c r="I5" s="8"/>
      <c r="J5" s="8"/>
      <c r="K5" s="9"/>
      <c r="L5" s="6"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45">
        <v>1.0</v>
      </c>
      <c r="B8" s="20" t="s">
        <v>350</v>
      </c>
      <c r="C8" s="21" t="s">
        <v>351</v>
      </c>
      <c r="D8" s="111" t="s">
        <v>332</v>
      </c>
      <c r="E8" s="128" t="s">
        <v>352</v>
      </c>
      <c r="F8" s="129">
        <v>601.0</v>
      </c>
      <c r="G8" s="129">
        <v>1354.0</v>
      </c>
      <c r="H8" s="129">
        <v>11130.0</v>
      </c>
      <c r="I8" s="129">
        <v>1265.0</v>
      </c>
      <c r="J8" s="129">
        <v>2409.0</v>
      </c>
      <c r="K8" s="67">
        <v>2583.0</v>
      </c>
      <c r="L8" s="27" t="s">
        <v>321</v>
      </c>
    </row>
    <row r="9">
      <c r="A9" s="45">
        <v>2.0</v>
      </c>
      <c r="B9" s="20" t="s">
        <v>353</v>
      </c>
      <c r="C9" s="21" t="s">
        <v>354</v>
      </c>
      <c r="D9" s="111" t="s">
        <v>332</v>
      </c>
      <c r="E9" s="40" t="s">
        <v>355</v>
      </c>
      <c r="F9" s="129">
        <v>601.0</v>
      </c>
      <c r="G9" s="129">
        <v>1354.0</v>
      </c>
      <c r="H9" s="129">
        <v>11130.0</v>
      </c>
      <c r="I9" s="129">
        <v>1265.0</v>
      </c>
      <c r="J9" s="129">
        <v>2409.0</v>
      </c>
      <c r="K9" s="67">
        <v>2583.0</v>
      </c>
      <c r="L9" s="29"/>
    </row>
    <row r="10">
      <c r="A10" s="45">
        <v>3.0</v>
      </c>
      <c r="B10" s="20" t="s">
        <v>356</v>
      </c>
      <c r="C10" s="21" t="s">
        <v>357</v>
      </c>
      <c r="D10" s="21" t="s">
        <v>358</v>
      </c>
      <c r="E10" s="21" t="s">
        <v>69</v>
      </c>
      <c r="F10" s="38">
        <v>100.0</v>
      </c>
      <c r="G10" s="38">
        <f t="shared" ref="G10:H10" si="1">G9/G8*100</f>
        <v>100</v>
      </c>
      <c r="H10" s="38">
        <f t="shared" si="1"/>
        <v>100</v>
      </c>
      <c r="I10" s="130">
        <f t="shared" ref="I10:K10" si="2">I8/I9*100</f>
        <v>100</v>
      </c>
      <c r="J10" s="130">
        <f t="shared" si="2"/>
        <v>100</v>
      </c>
      <c r="K10" s="26">
        <f t="shared" si="2"/>
        <v>100</v>
      </c>
      <c r="L10" s="29"/>
    </row>
    <row r="11">
      <c r="A11" s="45">
        <v>4.0</v>
      </c>
      <c r="B11" s="20" t="s">
        <v>359</v>
      </c>
      <c r="C11" s="21" t="s">
        <v>360</v>
      </c>
      <c r="D11" s="21" t="s">
        <v>61</v>
      </c>
      <c r="E11" s="21" t="s">
        <v>343</v>
      </c>
      <c r="F11" s="92">
        <v>4.0</v>
      </c>
      <c r="G11" s="92">
        <v>1.0</v>
      </c>
      <c r="H11" s="92">
        <v>0.0</v>
      </c>
      <c r="I11" s="92">
        <v>0.0</v>
      </c>
      <c r="J11" s="131">
        <v>0.0</v>
      </c>
      <c r="K11" s="26">
        <v>2.0</v>
      </c>
      <c r="L11" s="29"/>
    </row>
    <row r="12">
      <c r="A12" s="45">
        <v>5.0</v>
      </c>
      <c r="B12" s="20" t="s">
        <v>361</v>
      </c>
      <c r="C12" s="21" t="s">
        <v>362</v>
      </c>
      <c r="D12" s="21" t="s">
        <v>363</v>
      </c>
      <c r="E12" s="21" t="s">
        <v>82</v>
      </c>
      <c r="F12" s="92">
        <v>400.0</v>
      </c>
      <c r="G12" s="92">
        <v>100.0</v>
      </c>
      <c r="H12" s="92">
        <v>0.0</v>
      </c>
      <c r="I12" s="92">
        <v>0.0</v>
      </c>
      <c r="J12" s="92">
        <v>0.0</v>
      </c>
      <c r="K12" s="26">
        <v>90.0</v>
      </c>
      <c r="L12" s="29"/>
    </row>
    <row r="13">
      <c r="A13" s="45">
        <v>6.0</v>
      </c>
      <c r="B13" s="20" t="s">
        <v>364</v>
      </c>
      <c r="C13" s="21" t="s">
        <v>365</v>
      </c>
      <c r="D13" s="111" t="s">
        <v>332</v>
      </c>
      <c r="E13" s="21" t="s">
        <v>25</v>
      </c>
      <c r="F13" s="92">
        <v>2.0</v>
      </c>
      <c r="G13" s="92">
        <v>1.0</v>
      </c>
      <c r="H13" s="132">
        <v>0.0</v>
      </c>
      <c r="I13" s="92">
        <v>1.0</v>
      </c>
      <c r="J13" s="92">
        <v>1.0</v>
      </c>
      <c r="K13" s="26">
        <v>32.0</v>
      </c>
      <c r="L13" s="29"/>
    </row>
    <row r="14">
      <c r="A14" s="45">
        <v>7.0</v>
      </c>
      <c r="B14" s="20" t="s">
        <v>366</v>
      </c>
      <c r="C14" s="111" t="s">
        <v>367</v>
      </c>
      <c r="D14" s="111" t="s">
        <v>332</v>
      </c>
      <c r="E14" s="21" t="s">
        <v>368</v>
      </c>
      <c r="F14" s="92">
        <v>2.0</v>
      </c>
      <c r="G14" s="92">
        <v>1.0</v>
      </c>
      <c r="H14" s="92">
        <v>0.0</v>
      </c>
      <c r="I14" s="92">
        <v>1.0</v>
      </c>
      <c r="J14" s="92">
        <v>1.0</v>
      </c>
      <c r="K14" s="26">
        <v>32.0</v>
      </c>
      <c r="L14" s="29"/>
    </row>
    <row r="15">
      <c r="A15" s="45">
        <v>8.0</v>
      </c>
      <c r="B15" s="20" t="s">
        <v>369</v>
      </c>
      <c r="C15" s="21" t="s">
        <v>370</v>
      </c>
      <c r="D15" s="21" t="s">
        <v>371</v>
      </c>
      <c r="E15" s="21" t="s">
        <v>69</v>
      </c>
      <c r="F15" s="38">
        <f t="shared" ref="F15:G15" si="3">F13/F14*100</f>
        <v>100</v>
      </c>
      <c r="G15" s="38">
        <f t="shared" si="3"/>
        <v>100</v>
      </c>
      <c r="H15" s="38">
        <v>0.0</v>
      </c>
      <c r="I15" s="38">
        <f t="shared" ref="I15:K15" si="4">I13/I14*100</f>
        <v>100</v>
      </c>
      <c r="J15" s="38">
        <f t="shared" si="4"/>
        <v>100</v>
      </c>
      <c r="K15" s="47">
        <f t="shared" si="4"/>
        <v>100</v>
      </c>
      <c r="L15" s="29"/>
    </row>
    <row r="16">
      <c r="A16" s="45">
        <v>9.0</v>
      </c>
      <c r="B16" s="20" t="s">
        <v>372</v>
      </c>
      <c r="C16" s="21" t="s">
        <v>373</v>
      </c>
      <c r="D16" s="21" t="s">
        <v>61</v>
      </c>
      <c r="E16" s="21" t="s">
        <v>374</v>
      </c>
      <c r="F16" s="38">
        <v>0.0</v>
      </c>
      <c r="G16" s="38">
        <v>0.0</v>
      </c>
      <c r="H16" s="38">
        <v>0.0</v>
      </c>
      <c r="I16" s="38">
        <v>0.0</v>
      </c>
      <c r="J16" s="42">
        <v>0.0</v>
      </c>
      <c r="K16" s="26">
        <v>1.0</v>
      </c>
      <c r="L16" s="12"/>
    </row>
    <row r="17">
      <c r="A17" s="71"/>
      <c r="B17" s="31"/>
      <c r="C17" s="32"/>
      <c r="D17" s="32"/>
      <c r="E17" s="32"/>
      <c r="F17" s="1"/>
      <c r="G17" s="1"/>
      <c r="H17" s="1"/>
      <c r="I17" s="1"/>
      <c r="J17" s="1"/>
      <c r="K17" s="1"/>
      <c r="L17" s="1"/>
    </row>
    <row r="18">
      <c r="A18" s="71"/>
      <c r="B18" s="31"/>
      <c r="C18" s="32"/>
      <c r="D18" s="32"/>
      <c r="E18" s="32"/>
      <c r="F18" s="1"/>
      <c r="G18" s="1"/>
      <c r="H18" s="1"/>
      <c r="I18" s="1"/>
      <c r="J18" s="1"/>
      <c r="K18" s="1"/>
      <c r="L18" s="1"/>
    </row>
    <row r="19">
      <c r="A19" s="71"/>
      <c r="B19" s="31"/>
      <c r="C19" s="32"/>
      <c r="D19" s="32"/>
      <c r="E19" s="32"/>
      <c r="F19" s="1"/>
      <c r="G19" s="1"/>
      <c r="H19" s="1"/>
      <c r="I19" s="1"/>
      <c r="J19" s="1"/>
      <c r="K19" s="1"/>
      <c r="L19" s="1"/>
    </row>
    <row r="20">
      <c r="A20" s="71"/>
      <c r="B20" s="31"/>
      <c r="C20" s="32"/>
      <c r="D20" s="32"/>
      <c r="E20" s="32"/>
      <c r="F20" s="1"/>
      <c r="G20" s="1"/>
      <c r="H20" s="1"/>
      <c r="I20" s="1"/>
      <c r="J20" s="1"/>
      <c r="K20" s="1"/>
      <c r="L20" s="1"/>
    </row>
    <row r="21">
      <c r="A21" s="71"/>
    </row>
    <row r="22">
      <c r="A22" s="71"/>
      <c r="B22" s="31"/>
    </row>
    <row r="23">
      <c r="A23" s="71"/>
      <c r="B23" s="31"/>
    </row>
    <row r="24">
      <c r="A24" s="71"/>
      <c r="B24" s="31"/>
    </row>
    <row r="25">
      <c r="A25" s="71"/>
      <c r="B25" s="31"/>
    </row>
    <row r="26">
      <c r="A26" s="71"/>
      <c r="B26" s="31"/>
    </row>
    <row r="27">
      <c r="A27" s="71"/>
      <c r="B27" s="31"/>
    </row>
    <row r="28">
      <c r="A28" s="71"/>
      <c r="B28" s="31"/>
    </row>
    <row r="29">
      <c r="A29" s="71"/>
      <c r="B29" s="31"/>
    </row>
    <row r="30">
      <c r="A30" s="71"/>
      <c r="B30" s="31"/>
    </row>
    <row r="31">
      <c r="A31" s="71"/>
      <c r="B31" s="31"/>
    </row>
    <row r="32">
      <c r="A32" s="71"/>
      <c r="B32" s="31"/>
    </row>
    <row r="33">
      <c r="A33" s="71"/>
      <c r="B33" s="31"/>
    </row>
    <row r="34">
      <c r="A34" s="71"/>
      <c r="B34" s="31"/>
    </row>
    <row r="35">
      <c r="A35" s="71"/>
      <c r="B35" s="31"/>
    </row>
    <row r="36">
      <c r="A36" s="71"/>
      <c r="B36" s="31"/>
    </row>
    <row r="37">
      <c r="A37" s="71"/>
      <c r="B37" s="31"/>
    </row>
    <row r="38">
      <c r="A38" s="71"/>
      <c r="B38" s="31"/>
    </row>
    <row r="39">
      <c r="A39" s="71"/>
      <c r="B39" s="31"/>
    </row>
    <row r="40">
      <c r="A40" s="71"/>
      <c r="B40" s="31"/>
    </row>
    <row r="41">
      <c r="A41" s="71"/>
      <c r="B41" s="31"/>
    </row>
    <row r="42">
      <c r="A42" s="71"/>
      <c r="B42" s="31"/>
    </row>
    <row r="43">
      <c r="A43" s="71"/>
      <c r="B43" s="31"/>
    </row>
    <row r="44">
      <c r="A44" s="71"/>
      <c r="B44" s="31"/>
    </row>
    <row r="45">
      <c r="A45" s="71"/>
      <c r="B45" s="31"/>
    </row>
  </sheetData>
  <mergeCells count="8">
    <mergeCell ref="A2:B2"/>
    <mergeCell ref="C2:L2"/>
    <mergeCell ref="A5:A6"/>
    <mergeCell ref="B5:B6"/>
    <mergeCell ref="C5:E5"/>
    <mergeCell ref="F5:K5"/>
    <mergeCell ref="L5:L6"/>
    <mergeCell ref="L8:L16"/>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sheetPr>
  <sheetViews>
    <sheetView workbookViewId="0"/>
  </sheetViews>
  <sheetFormatPr customHeight="1" defaultColWidth="12.63" defaultRowHeight="15.75"/>
  <cols>
    <col customWidth="1" min="1" max="1" width="4.38"/>
    <col customWidth="1" min="2" max="2" width="5.0"/>
    <col customWidth="1" min="3" max="3" width="30.25"/>
    <col customWidth="1" hidden="1" min="4" max="4" width="20.63"/>
    <col customWidth="1" hidden="1" min="5" max="5" width="11.0"/>
    <col customWidth="1" min="6" max="6" width="11.0"/>
  </cols>
  <sheetData>
    <row r="1">
      <c r="A1" s="101"/>
      <c r="B1" s="1"/>
      <c r="C1" s="101"/>
      <c r="D1" s="1"/>
      <c r="E1" s="1"/>
      <c r="F1" s="1"/>
      <c r="G1" s="1"/>
      <c r="H1" s="1"/>
      <c r="I1" s="1"/>
      <c r="J1" s="1"/>
      <c r="K1" s="1"/>
      <c r="L1" s="1"/>
      <c r="M1" s="1"/>
    </row>
    <row r="2">
      <c r="A2" s="2" t="s">
        <v>375</v>
      </c>
      <c r="D2" s="3" t="s">
        <v>376</v>
      </c>
    </row>
    <row r="3">
      <c r="A3" s="1"/>
      <c r="B3" s="117"/>
      <c r="C3" s="2"/>
      <c r="D3" s="4"/>
      <c r="E3" s="4"/>
      <c r="F3" s="4"/>
      <c r="G3" s="5"/>
      <c r="H3" s="5"/>
      <c r="I3" s="5"/>
      <c r="J3" s="5"/>
      <c r="K3" s="5"/>
      <c r="L3" s="5"/>
      <c r="M3" s="5"/>
    </row>
    <row r="4">
      <c r="A4" s="1"/>
      <c r="B4" s="4"/>
      <c r="C4" s="4"/>
      <c r="D4" s="4"/>
      <c r="E4" s="4"/>
      <c r="F4" s="4"/>
      <c r="G4" s="4"/>
      <c r="H4" s="4"/>
      <c r="I4" s="4"/>
      <c r="J4" s="4"/>
      <c r="K4" s="4"/>
      <c r="L4" s="4"/>
      <c r="M4" s="4"/>
    </row>
    <row r="5">
      <c r="A5" s="6" t="s">
        <v>2</v>
      </c>
      <c r="B5" s="133" t="s">
        <v>3</v>
      </c>
      <c r="C5" s="134"/>
      <c r="D5" s="7" t="s">
        <v>4</v>
      </c>
      <c r="E5" s="8"/>
      <c r="F5" s="9"/>
      <c r="G5" s="10" t="s">
        <v>5</v>
      </c>
      <c r="H5" s="8"/>
      <c r="I5" s="8"/>
      <c r="J5" s="8"/>
      <c r="K5" s="8"/>
      <c r="L5" s="9"/>
      <c r="M5" s="6" t="s">
        <v>6</v>
      </c>
      <c r="N5" s="135"/>
      <c r="O5" s="135"/>
      <c r="P5" s="135"/>
      <c r="Q5" s="135"/>
      <c r="R5" s="135"/>
      <c r="S5" s="135"/>
      <c r="T5" s="135"/>
      <c r="U5" s="135"/>
      <c r="V5" s="135"/>
      <c r="W5" s="135"/>
      <c r="X5" s="135"/>
      <c r="Y5" s="135"/>
      <c r="Z5" s="135"/>
      <c r="AA5" s="135"/>
      <c r="AB5" s="135"/>
    </row>
    <row r="6">
      <c r="A6" s="12"/>
      <c r="B6" s="136"/>
      <c r="C6" s="137"/>
      <c r="D6" s="13" t="s">
        <v>7</v>
      </c>
      <c r="E6" s="13" t="s">
        <v>8</v>
      </c>
      <c r="F6" s="11" t="s">
        <v>9</v>
      </c>
      <c r="G6" s="14">
        <v>2018.0</v>
      </c>
      <c r="H6" s="14">
        <v>2019.0</v>
      </c>
      <c r="I6" s="14">
        <v>2020.0</v>
      </c>
      <c r="J6" s="14">
        <v>2021.0</v>
      </c>
      <c r="K6" s="14">
        <v>2022.0</v>
      </c>
      <c r="L6" s="15">
        <v>2023.0</v>
      </c>
      <c r="M6" s="12"/>
      <c r="N6" s="135"/>
      <c r="O6" s="135"/>
      <c r="P6" s="135"/>
      <c r="Q6" s="135"/>
      <c r="R6" s="135"/>
      <c r="S6" s="135"/>
      <c r="T6" s="135"/>
      <c r="U6" s="135"/>
      <c r="V6" s="135"/>
      <c r="W6" s="135"/>
      <c r="X6" s="135"/>
      <c r="Y6" s="135"/>
      <c r="Z6" s="135"/>
      <c r="AA6" s="135"/>
      <c r="AB6" s="135"/>
    </row>
    <row r="7">
      <c r="A7" s="16" t="s">
        <v>10</v>
      </c>
      <c r="B7" s="138" t="s">
        <v>11</v>
      </c>
      <c r="C7" s="9"/>
      <c r="D7" s="16" t="s">
        <v>12</v>
      </c>
      <c r="E7" s="17" t="s">
        <v>13</v>
      </c>
      <c r="F7" s="18" t="s">
        <v>14</v>
      </c>
      <c r="G7" s="16" t="s">
        <v>15</v>
      </c>
      <c r="H7" s="16" t="s">
        <v>16</v>
      </c>
      <c r="I7" s="16" t="s">
        <v>17</v>
      </c>
      <c r="J7" s="16" t="s">
        <v>18</v>
      </c>
      <c r="K7" s="16" t="s">
        <v>19</v>
      </c>
      <c r="L7" s="16" t="s">
        <v>20</v>
      </c>
      <c r="M7" s="16" t="s">
        <v>21</v>
      </c>
    </row>
    <row r="8">
      <c r="A8" s="45">
        <v>1.0</v>
      </c>
      <c r="B8" s="139" t="s">
        <v>377</v>
      </c>
      <c r="C8" s="9"/>
      <c r="D8" s="140"/>
      <c r="E8" s="140"/>
      <c r="F8" s="140"/>
      <c r="G8" s="141"/>
      <c r="H8" s="141"/>
      <c r="I8" s="141"/>
      <c r="J8" s="141"/>
      <c r="K8" s="141"/>
      <c r="L8" s="103"/>
      <c r="M8" s="142" t="s">
        <v>321</v>
      </c>
      <c r="N8" s="143"/>
      <c r="O8" s="143"/>
      <c r="P8" s="143"/>
      <c r="Q8" s="143"/>
      <c r="R8" s="143"/>
      <c r="S8" s="143"/>
      <c r="T8" s="143"/>
      <c r="U8" s="143"/>
      <c r="V8" s="143"/>
      <c r="W8" s="143"/>
      <c r="X8" s="143"/>
      <c r="Y8" s="143"/>
      <c r="Z8" s="143"/>
      <c r="AA8" s="143"/>
      <c r="AB8" s="143"/>
    </row>
    <row r="9">
      <c r="A9" s="37"/>
      <c r="B9" s="144" t="s">
        <v>378</v>
      </c>
      <c r="C9" s="9"/>
      <c r="D9" s="145"/>
      <c r="E9" s="145"/>
      <c r="F9" s="103" t="s">
        <v>140</v>
      </c>
      <c r="G9" s="84">
        <v>0.0</v>
      </c>
      <c r="H9" s="84">
        <v>0.0</v>
      </c>
      <c r="I9" s="84">
        <v>0.0</v>
      </c>
      <c r="J9" s="84">
        <v>0.0</v>
      </c>
      <c r="K9" s="84">
        <v>0.0</v>
      </c>
      <c r="L9" s="146">
        <v>0.0</v>
      </c>
      <c r="M9" s="29"/>
      <c r="N9" s="143"/>
      <c r="O9" s="143"/>
      <c r="P9" s="143"/>
      <c r="Q9" s="143"/>
      <c r="R9" s="143"/>
      <c r="S9" s="143"/>
      <c r="T9" s="143"/>
      <c r="U9" s="143"/>
      <c r="V9" s="143"/>
      <c r="W9" s="143"/>
      <c r="X9" s="143"/>
      <c r="Y9" s="143"/>
      <c r="Z9" s="143"/>
      <c r="AA9" s="143"/>
      <c r="AB9" s="143"/>
    </row>
    <row r="10">
      <c r="A10" s="45"/>
      <c r="B10" s="145"/>
      <c r="C10" s="103" t="s">
        <v>379</v>
      </c>
      <c r="D10" s="103"/>
      <c r="E10" s="103"/>
      <c r="F10" s="103" t="s">
        <v>140</v>
      </c>
      <c r="G10" s="84">
        <v>0.0</v>
      </c>
      <c r="H10" s="84">
        <v>0.0</v>
      </c>
      <c r="I10" s="84">
        <v>0.0</v>
      </c>
      <c r="J10" s="84">
        <v>0.0</v>
      </c>
      <c r="K10" s="84">
        <v>0.0</v>
      </c>
      <c r="L10" s="146">
        <v>0.0</v>
      </c>
      <c r="M10" s="29"/>
      <c r="N10" s="143"/>
      <c r="O10" s="143"/>
      <c r="P10" s="143"/>
      <c r="Q10" s="143"/>
      <c r="R10" s="143"/>
      <c r="S10" s="143"/>
      <c r="T10" s="143"/>
      <c r="U10" s="143"/>
      <c r="V10" s="143"/>
      <c r="W10" s="143"/>
      <c r="X10" s="143"/>
      <c r="Y10" s="143"/>
      <c r="Z10" s="143"/>
      <c r="AA10" s="143"/>
      <c r="AB10" s="143"/>
    </row>
    <row r="11">
      <c r="A11" s="37"/>
      <c r="B11" s="140"/>
      <c r="C11" s="103" t="s">
        <v>380</v>
      </c>
      <c r="D11" s="103" t="s">
        <v>381</v>
      </c>
      <c r="E11" s="103"/>
      <c r="F11" s="103" t="s">
        <v>140</v>
      </c>
      <c r="G11" s="84">
        <v>0.0</v>
      </c>
      <c r="H11" s="84">
        <v>0.0</v>
      </c>
      <c r="I11" s="84">
        <v>0.0</v>
      </c>
      <c r="J11" s="84">
        <v>0.0</v>
      </c>
      <c r="K11" s="84">
        <v>0.0</v>
      </c>
      <c r="L11" s="146">
        <v>0.0</v>
      </c>
      <c r="M11" s="29"/>
      <c r="N11" s="143"/>
      <c r="O11" s="143"/>
      <c r="P11" s="143"/>
      <c r="Q11" s="143"/>
      <c r="R11" s="143"/>
      <c r="S11" s="143"/>
      <c r="T11" s="143"/>
      <c r="U11" s="143"/>
      <c r="V11" s="143"/>
      <c r="W11" s="143"/>
      <c r="X11" s="143"/>
      <c r="Y11" s="143"/>
      <c r="Z11" s="143"/>
      <c r="AA11" s="143"/>
      <c r="AB11" s="143"/>
    </row>
    <row r="12">
      <c r="A12" s="37"/>
      <c r="B12" s="144" t="s">
        <v>382</v>
      </c>
      <c r="C12" s="9"/>
      <c r="D12" s="145"/>
      <c r="E12" s="145"/>
      <c r="F12" s="103" t="s">
        <v>140</v>
      </c>
      <c r="G12" s="84">
        <v>0.0</v>
      </c>
      <c r="H12" s="84">
        <v>0.0</v>
      </c>
      <c r="I12" s="84">
        <v>0.0</v>
      </c>
      <c r="J12" s="84">
        <v>0.0</v>
      </c>
      <c r="K12" s="84">
        <v>0.0</v>
      </c>
      <c r="L12" s="146">
        <v>0.0</v>
      </c>
      <c r="M12" s="29"/>
      <c r="N12" s="143"/>
      <c r="O12" s="143"/>
      <c r="P12" s="143"/>
      <c r="Q12" s="143"/>
      <c r="R12" s="143"/>
      <c r="S12" s="143"/>
      <c r="T12" s="143"/>
      <c r="U12" s="143"/>
      <c r="V12" s="143"/>
      <c r="W12" s="143"/>
      <c r="X12" s="143"/>
      <c r="Y12" s="143"/>
      <c r="Z12" s="143"/>
      <c r="AA12" s="143"/>
      <c r="AB12" s="143"/>
    </row>
    <row r="13">
      <c r="A13" s="45"/>
      <c r="B13" s="145"/>
      <c r="C13" s="145" t="s">
        <v>379</v>
      </c>
      <c r="D13" s="103"/>
      <c r="E13" s="103"/>
      <c r="F13" s="103" t="s">
        <v>140</v>
      </c>
      <c r="G13" s="84">
        <v>0.0</v>
      </c>
      <c r="H13" s="84">
        <v>0.0</v>
      </c>
      <c r="I13" s="84">
        <v>0.0</v>
      </c>
      <c r="J13" s="84">
        <v>0.0</v>
      </c>
      <c r="K13" s="84">
        <v>0.0</v>
      </c>
      <c r="L13" s="146">
        <v>0.0</v>
      </c>
      <c r="M13" s="29"/>
      <c r="N13" s="143"/>
      <c r="O13" s="143"/>
      <c r="P13" s="143"/>
      <c r="Q13" s="143"/>
      <c r="R13" s="143"/>
      <c r="S13" s="143"/>
      <c r="T13" s="143"/>
      <c r="U13" s="143"/>
      <c r="V13" s="143"/>
      <c r="W13" s="143"/>
      <c r="X13" s="143"/>
      <c r="Y13" s="143"/>
      <c r="Z13" s="143"/>
      <c r="AA13" s="143"/>
      <c r="AB13" s="143"/>
    </row>
    <row r="14">
      <c r="A14" s="37"/>
      <c r="B14" s="140"/>
      <c r="C14" s="145" t="s">
        <v>380</v>
      </c>
      <c r="D14" s="103" t="s">
        <v>381</v>
      </c>
      <c r="E14" s="103"/>
      <c r="F14" s="103" t="s">
        <v>140</v>
      </c>
      <c r="G14" s="84">
        <v>0.0</v>
      </c>
      <c r="H14" s="84">
        <v>0.0</v>
      </c>
      <c r="I14" s="84">
        <v>0.0</v>
      </c>
      <c r="J14" s="84">
        <v>0.0</v>
      </c>
      <c r="K14" s="84">
        <v>0.0</v>
      </c>
      <c r="L14" s="146">
        <v>0.0</v>
      </c>
      <c r="M14" s="29"/>
      <c r="N14" s="143"/>
      <c r="O14" s="143"/>
      <c r="P14" s="143"/>
      <c r="Q14" s="143"/>
      <c r="R14" s="143"/>
      <c r="S14" s="143"/>
      <c r="T14" s="143"/>
      <c r="U14" s="143"/>
      <c r="V14" s="143"/>
      <c r="W14" s="143"/>
      <c r="X14" s="143"/>
      <c r="Y14" s="143"/>
      <c r="Z14" s="143"/>
      <c r="AA14" s="143"/>
      <c r="AB14" s="143"/>
    </row>
    <row r="15">
      <c r="A15" s="37"/>
      <c r="B15" s="144" t="s">
        <v>383</v>
      </c>
      <c r="C15" s="9"/>
      <c r="D15" s="145"/>
      <c r="E15" s="145"/>
      <c r="F15" s="103" t="s">
        <v>140</v>
      </c>
      <c r="G15" s="84">
        <v>0.0</v>
      </c>
      <c r="H15" s="84">
        <v>0.0</v>
      </c>
      <c r="I15" s="84">
        <v>0.0</v>
      </c>
      <c r="J15" s="84">
        <v>0.0</v>
      </c>
      <c r="K15" s="84">
        <v>0.0</v>
      </c>
      <c r="L15" s="146">
        <v>0.0</v>
      </c>
      <c r="M15" s="29"/>
      <c r="N15" s="143"/>
      <c r="O15" s="143"/>
      <c r="P15" s="143"/>
      <c r="Q15" s="143"/>
      <c r="R15" s="143"/>
      <c r="S15" s="143"/>
      <c r="T15" s="143"/>
      <c r="U15" s="143"/>
      <c r="V15" s="143"/>
      <c r="W15" s="143"/>
      <c r="X15" s="143"/>
      <c r="Y15" s="143"/>
      <c r="Z15" s="143"/>
      <c r="AA15" s="143"/>
      <c r="AB15" s="143"/>
    </row>
    <row r="16">
      <c r="A16" s="45"/>
      <c r="B16" s="145"/>
      <c r="C16" s="103" t="s">
        <v>379</v>
      </c>
      <c r="D16" s="103"/>
      <c r="E16" s="103"/>
      <c r="F16" s="103" t="s">
        <v>140</v>
      </c>
      <c r="G16" s="84">
        <v>4.0</v>
      </c>
      <c r="H16" s="84">
        <v>10.0</v>
      </c>
      <c r="I16" s="84">
        <v>10.0</v>
      </c>
      <c r="J16" s="84">
        <v>11.0</v>
      </c>
      <c r="K16" s="84">
        <v>11.0</v>
      </c>
      <c r="L16" s="146">
        <v>12.0</v>
      </c>
      <c r="M16" s="29"/>
      <c r="N16" s="143"/>
      <c r="O16" s="143"/>
      <c r="P16" s="143"/>
      <c r="Q16" s="143"/>
      <c r="R16" s="143"/>
      <c r="S16" s="143"/>
      <c r="T16" s="143"/>
      <c r="U16" s="143"/>
      <c r="V16" s="143"/>
      <c r="W16" s="143"/>
      <c r="X16" s="143"/>
      <c r="Y16" s="143"/>
      <c r="Z16" s="143"/>
      <c r="AA16" s="143"/>
      <c r="AB16" s="143"/>
    </row>
    <row r="17">
      <c r="A17" s="45"/>
      <c r="B17" s="145"/>
      <c r="C17" s="103" t="s">
        <v>380</v>
      </c>
      <c r="D17" s="103" t="s">
        <v>381</v>
      </c>
      <c r="E17" s="103"/>
      <c r="F17" s="103" t="s">
        <v>140</v>
      </c>
      <c r="G17" s="84">
        <v>0.0</v>
      </c>
      <c r="H17" s="84">
        <v>0.0</v>
      </c>
      <c r="I17" s="84">
        <v>0.0</v>
      </c>
      <c r="J17" s="84">
        <v>0.0</v>
      </c>
      <c r="K17" s="84">
        <v>0.0</v>
      </c>
      <c r="L17" s="146">
        <v>0.0</v>
      </c>
      <c r="M17" s="29"/>
      <c r="N17" s="143"/>
      <c r="O17" s="143"/>
      <c r="P17" s="143"/>
      <c r="Q17" s="143"/>
      <c r="R17" s="143"/>
      <c r="S17" s="143"/>
      <c r="T17" s="143"/>
      <c r="U17" s="143"/>
      <c r="V17" s="143"/>
      <c r="W17" s="143"/>
      <c r="X17" s="143"/>
      <c r="Y17" s="143"/>
      <c r="Z17" s="143"/>
      <c r="AA17" s="143"/>
      <c r="AB17" s="143"/>
    </row>
    <row r="18">
      <c r="A18" s="45"/>
      <c r="B18" s="144" t="s">
        <v>384</v>
      </c>
      <c r="C18" s="9"/>
      <c r="D18" s="145"/>
      <c r="E18" s="145"/>
      <c r="F18" s="103" t="s">
        <v>140</v>
      </c>
      <c r="G18" s="84">
        <v>0.0</v>
      </c>
      <c r="H18" s="84">
        <v>0.0</v>
      </c>
      <c r="I18" s="84">
        <v>0.0</v>
      </c>
      <c r="J18" s="84">
        <v>0.0</v>
      </c>
      <c r="K18" s="84">
        <v>0.0</v>
      </c>
      <c r="L18" s="146">
        <v>0.0</v>
      </c>
      <c r="M18" s="29"/>
      <c r="N18" s="143"/>
      <c r="O18" s="143"/>
      <c r="P18" s="143"/>
      <c r="Q18" s="143"/>
      <c r="R18" s="143"/>
      <c r="S18" s="143"/>
      <c r="T18" s="143"/>
      <c r="U18" s="143"/>
      <c r="V18" s="143"/>
      <c r="W18" s="143"/>
      <c r="X18" s="143"/>
      <c r="Y18" s="143"/>
      <c r="Z18" s="143"/>
      <c r="AA18" s="143"/>
      <c r="AB18" s="143"/>
    </row>
    <row r="19">
      <c r="A19" s="45"/>
      <c r="B19" s="145"/>
      <c r="C19" s="103" t="s">
        <v>379</v>
      </c>
      <c r="D19" s="103"/>
      <c r="E19" s="103"/>
      <c r="F19" s="103" t="s">
        <v>140</v>
      </c>
      <c r="G19" s="84">
        <v>1.0</v>
      </c>
      <c r="H19" s="84">
        <v>1.0</v>
      </c>
      <c r="I19" s="84">
        <v>1.0</v>
      </c>
      <c r="J19" s="84">
        <v>1.0</v>
      </c>
      <c r="K19" s="84">
        <v>1.0</v>
      </c>
      <c r="L19" s="146">
        <v>1.0</v>
      </c>
      <c r="M19" s="29"/>
      <c r="N19" s="143"/>
      <c r="O19" s="143"/>
      <c r="P19" s="143"/>
      <c r="Q19" s="143"/>
      <c r="R19" s="143"/>
      <c r="S19" s="143"/>
      <c r="T19" s="143"/>
      <c r="U19" s="143"/>
      <c r="V19" s="143"/>
      <c r="W19" s="143"/>
      <c r="X19" s="143"/>
      <c r="Y19" s="143"/>
      <c r="Z19" s="143"/>
      <c r="AA19" s="143"/>
      <c r="AB19" s="143"/>
    </row>
    <row r="20">
      <c r="A20" s="45"/>
      <c r="B20" s="145"/>
      <c r="C20" s="103" t="s">
        <v>380</v>
      </c>
      <c r="D20" s="103" t="s">
        <v>381</v>
      </c>
      <c r="E20" s="103"/>
      <c r="F20" s="103" t="s">
        <v>140</v>
      </c>
      <c r="G20" s="84">
        <v>0.0</v>
      </c>
      <c r="H20" s="84">
        <v>0.0</v>
      </c>
      <c r="I20" s="84">
        <v>0.0</v>
      </c>
      <c r="J20" s="84">
        <v>0.0</v>
      </c>
      <c r="K20" s="84">
        <v>0.0</v>
      </c>
      <c r="L20" s="146">
        <v>0.0</v>
      </c>
      <c r="M20" s="29"/>
      <c r="N20" s="143"/>
      <c r="O20" s="143"/>
      <c r="P20" s="143"/>
      <c r="Q20" s="143"/>
      <c r="R20" s="143"/>
      <c r="S20" s="143"/>
      <c r="T20" s="143"/>
      <c r="U20" s="143"/>
      <c r="V20" s="143"/>
      <c r="W20" s="143"/>
      <c r="X20" s="143"/>
      <c r="Y20" s="143"/>
      <c r="Z20" s="143"/>
      <c r="AA20" s="143"/>
      <c r="AB20" s="143"/>
    </row>
    <row r="21">
      <c r="A21" s="37"/>
      <c r="B21" s="144" t="s">
        <v>385</v>
      </c>
      <c r="C21" s="9"/>
      <c r="D21" s="145"/>
      <c r="E21" s="145"/>
      <c r="F21" s="103" t="s">
        <v>140</v>
      </c>
      <c r="G21" s="84" t="s">
        <v>83</v>
      </c>
      <c r="H21" s="84" t="s">
        <v>83</v>
      </c>
      <c r="I21" s="84" t="s">
        <v>83</v>
      </c>
      <c r="J21" s="84" t="s">
        <v>83</v>
      </c>
      <c r="K21" s="84" t="s">
        <v>83</v>
      </c>
      <c r="L21" s="147" t="s">
        <v>83</v>
      </c>
      <c r="M21" s="29"/>
      <c r="N21" s="143"/>
      <c r="O21" s="143"/>
      <c r="P21" s="143"/>
      <c r="Q21" s="143"/>
      <c r="R21" s="143"/>
      <c r="S21" s="143"/>
      <c r="T21" s="143"/>
      <c r="U21" s="143"/>
      <c r="V21" s="143"/>
      <c r="W21" s="143"/>
      <c r="X21" s="143"/>
      <c r="Y21" s="143"/>
      <c r="Z21" s="143"/>
      <c r="AA21" s="143"/>
      <c r="AB21" s="143"/>
    </row>
    <row r="22">
      <c r="A22" s="37"/>
      <c r="B22" s="140"/>
      <c r="C22" s="103" t="s">
        <v>379</v>
      </c>
      <c r="D22" s="103"/>
      <c r="E22" s="103"/>
      <c r="F22" s="103" t="s">
        <v>140</v>
      </c>
      <c r="G22" s="84" t="s">
        <v>83</v>
      </c>
      <c r="H22" s="84" t="s">
        <v>83</v>
      </c>
      <c r="I22" s="84" t="s">
        <v>83</v>
      </c>
      <c r="J22" s="84" t="s">
        <v>83</v>
      </c>
      <c r="K22" s="84" t="s">
        <v>83</v>
      </c>
      <c r="L22" s="147" t="s">
        <v>83</v>
      </c>
      <c r="M22" s="29"/>
      <c r="N22" s="143"/>
      <c r="O22" s="143"/>
      <c r="P22" s="143"/>
      <c r="Q22" s="143"/>
      <c r="R22" s="143"/>
      <c r="S22" s="143"/>
      <c r="T22" s="143"/>
      <c r="U22" s="143"/>
      <c r="V22" s="143"/>
      <c r="W22" s="143"/>
      <c r="X22" s="143"/>
      <c r="Y22" s="143"/>
      <c r="Z22" s="143"/>
      <c r="AA22" s="143"/>
      <c r="AB22" s="143"/>
    </row>
    <row r="23">
      <c r="A23" s="45"/>
      <c r="B23" s="145"/>
      <c r="C23" s="103" t="s">
        <v>380</v>
      </c>
      <c r="D23" s="103" t="s">
        <v>381</v>
      </c>
      <c r="E23" s="103"/>
      <c r="F23" s="103" t="s">
        <v>140</v>
      </c>
      <c r="G23" s="84" t="s">
        <v>83</v>
      </c>
      <c r="H23" s="84" t="s">
        <v>83</v>
      </c>
      <c r="I23" s="84" t="s">
        <v>83</v>
      </c>
      <c r="J23" s="84" t="s">
        <v>83</v>
      </c>
      <c r="K23" s="84" t="s">
        <v>83</v>
      </c>
      <c r="L23" s="147" t="s">
        <v>83</v>
      </c>
      <c r="M23" s="29"/>
      <c r="N23" s="143"/>
      <c r="O23" s="143"/>
      <c r="P23" s="143"/>
      <c r="Q23" s="143"/>
      <c r="R23" s="143"/>
      <c r="S23" s="143"/>
      <c r="T23" s="143"/>
      <c r="U23" s="143"/>
      <c r="V23" s="143"/>
      <c r="W23" s="143"/>
      <c r="X23" s="143"/>
      <c r="Y23" s="143"/>
      <c r="Z23" s="143"/>
      <c r="AA23" s="143"/>
      <c r="AB23" s="143"/>
    </row>
    <row r="24">
      <c r="A24" s="61"/>
      <c r="B24" s="144" t="s">
        <v>386</v>
      </c>
      <c r="C24" s="9"/>
      <c r="D24" s="140"/>
      <c r="E24" s="140"/>
      <c r="F24" s="103" t="s">
        <v>140</v>
      </c>
      <c r="G24" s="84">
        <v>0.0</v>
      </c>
      <c r="H24" s="84">
        <v>0.0</v>
      </c>
      <c r="I24" s="84">
        <v>0.0</v>
      </c>
      <c r="J24" s="84">
        <v>0.0</v>
      </c>
      <c r="K24" s="84">
        <v>0.0</v>
      </c>
      <c r="L24" s="146">
        <v>0.0</v>
      </c>
      <c r="M24" s="29"/>
      <c r="N24" s="143"/>
      <c r="O24" s="143"/>
      <c r="P24" s="143"/>
      <c r="Q24" s="143"/>
      <c r="R24" s="143"/>
      <c r="S24" s="143"/>
      <c r="T24" s="143"/>
      <c r="U24" s="143"/>
      <c r="V24" s="143"/>
      <c r="W24" s="143"/>
      <c r="X24" s="143"/>
      <c r="Y24" s="143"/>
      <c r="Z24" s="143"/>
      <c r="AA24" s="143"/>
      <c r="AB24" s="143"/>
    </row>
    <row r="25">
      <c r="A25" s="61"/>
      <c r="B25" s="140"/>
      <c r="C25" s="103" t="s">
        <v>379</v>
      </c>
      <c r="D25" s="103"/>
      <c r="E25" s="103"/>
      <c r="F25" s="103" t="s">
        <v>140</v>
      </c>
      <c r="G25" s="84">
        <v>0.0</v>
      </c>
      <c r="H25" s="84">
        <v>0.0</v>
      </c>
      <c r="I25" s="84">
        <v>0.0</v>
      </c>
      <c r="J25" s="84">
        <v>0.0</v>
      </c>
      <c r="K25" s="84">
        <v>0.0</v>
      </c>
      <c r="L25" s="146">
        <v>0.0</v>
      </c>
      <c r="M25" s="29"/>
      <c r="N25" s="143"/>
      <c r="O25" s="143"/>
      <c r="P25" s="143"/>
      <c r="Q25" s="143"/>
      <c r="R25" s="143"/>
      <c r="S25" s="143"/>
      <c r="T25" s="143"/>
      <c r="U25" s="143"/>
      <c r="V25" s="143"/>
      <c r="W25" s="143"/>
      <c r="X25" s="143"/>
      <c r="Y25" s="143"/>
      <c r="Z25" s="143"/>
      <c r="AA25" s="143"/>
      <c r="AB25" s="143"/>
    </row>
    <row r="26">
      <c r="A26" s="61"/>
      <c r="B26" s="140"/>
      <c r="C26" s="103" t="s">
        <v>380</v>
      </c>
      <c r="D26" s="103" t="s">
        <v>381</v>
      </c>
      <c r="E26" s="103"/>
      <c r="F26" s="103" t="s">
        <v>140</v>
      </c>
      <c r="G26" s="84">
        <v>0.0</v>
      </c>
      <c r="H26" s="84">
        <v>0.0</v>
      </c>
      <c r="I26" s="84">
        <v>0.0</v>
      </c>
      <c r="J26" s="84">
        <v>0.0</v>
      </c>
      <c r="K26" s="84">
        <v>0.0</v>
      </c>
      <c r="L26" s="146">
        <v>0.0</v>
      </c>
      <c r="M26" s="29"/>
      <c r="N26" s="143"/>
      <c r="O26" s="143"/>
      <c r="P26" s="143"/>
      <c r="Q26" s="143"/>
      <c r="R26" s="143"/>
      <c r="S26" s="143"/>
      <c r="T26" s="143"/>
      <c r="U26" s="143"/>
      <c r="V26" s="143"/>
      <c r="W26" s="143"/>
      <c r="X26" s="143"/>
      <c r="Y26" s="143"/>
      <c r="Z26" s="143"/>
      <c r="AA26" s="143"/>
      <c r="AB26" s="143"/>
    </row>
    <row r="27">
      <c r="A27" s="45">
        <v>2.0</v>
      </c>
      <c r="B27" s="139" t="s">
        <v>387</v>
      </c>
      <c r="C27" s="9"/>
      <c r="D27" s="103" t="s">
        <v>388</v>
      </c>
      <c r="E27" s="145"/>
      <c r="F27" s="145"/>
      <c r="G27" s="141"/>
      <c r="H27" s="141"/>
      <c r="I27" s="141"/>
      <c r="J27" s="141"/>
      <c r="K27" s="141"/>
      <c r="L27" s="146"/>
      <c r="M27" s="29"/>
      <c r="N27" s="143"/>
      <c r="O27" s="143"/>
      <c r="P27" s="143"/>
      <c r="Q27" s="143"/>
      <c r="R27" s="143"/>
      <c r="S27" s="143"/>
      <c r="T27" s="143"/>
      <c r="U27" s="143"/>
      <c r="V27" s="143"/>
      <c r="W27" s="143"/>
      <c r="X27" s="143"/>
      <c r="Y27" s="143"/>
      <c r="Z27" s="143"/>
      <c r="AA27" s="143"/>
      <c r="AB27" s="143"/>
    </row>
    <row r="28">
      <c r="A28" s="61"/>
      <c r="B28" s="144" t="s">
        <v>389</v>
      </c>
      <c r="C28" s="9"/>
      <c r="D28" s="103"/>
      <c r="E28" s="103"/>
      <c r="F28" s="103" t="s">
        <v>390</v>
      </c>
      <c r="G28" s="141">
        <v>12345.0</v>
      </c>
      <c r="H28" s="141">
        <v>12345.0</v>
      </c>
      <c r="I28" s="141">
        <v>12345.0</v>
      </c>
      <c r="J28" s="141">
        <v>12345.0</v>
      </c>
      <c r="K28" s="141">
        <v>12345.0</v>
      </c>
      <c r="L28" s="141">
        <v>12345.0</v>
      </c>
      <c r="M28" s="29"/>
      <c r="N28" s="143"/>
      <c r="O28" s="143"/>
      <c r="P28" s="143"/>
      <c r="Q28" s="143"/>
      <c r="R28" s="143"/>
      <c r="S28" s="143"/>
      <c r="T28" s="143"/>
      <c r="U28" s="143"/>
      <c r="V28" s="143"/>
      <c r="W28" s="143"/>
      <c r="X28" s="143"/>
      <c r="Y28" s="143"/>
      <c r="Z28" s="143"/>
      <c r="AA28" s="143"/>
      <c r="AB28" s="143"/>
    </row>
    <row r="29">
      <c r="A29" s="61"/>
      <c r="B29" s="144" t="s">
        <v>391</v>
      </c>
      <c r="C29" s="9"/>
      <c r="D29" s="103"/>
      <c r="E29" s="103"/>
      <c r="F29" s="103" t="s">
        <v>390</v>
      </c>
      <c r="G29" s="141">
        <v>8015.0</v>
      </c>
      <c r="H29" s="141">
        <v>8015.0</v>
      </c>
      <c r="I29" s="141">
        <v>8015.0</v>
      </c>
      <c r="J29" s="141">
        <v>8015.0</v>
      </c>
      <c r="K29" s="141">
        <v>8015.0</v>
      </c>
      <c r="L29" s="141">
        <v>8015.0</v>
      </c>
      <c r="M29" s="29"/>
      <c r="N29" s="143"/>
      <c r="O29" s="143"/>
      <c r="P29" s="143"/>
      <c r="Q29" s="143"/>
      <c r="R29" s="143"/>
      <c r="S29" s="143"/>
      <c r="T29" s="143"/>
      <c r="U29" s="143"/>
      <c r="V29" s="143"/>
      <c r="W29" s="143"/>
      <c r="X29" s="143"/>
      <c r="Y29" s="143"/>
      <c r="Z29" s="143"/>
      <c r="AA29" s="143"/>
      <c r="AB29" s="143"/>
    </row>
    <row r="30">
      <c r="A30" s="61"/>
      <c r="B30" s="144" t="s">
        <v>392</v>
      </c>
      <c r="C30" s="9"/>
      <c r="D30" s="103"/>
      <c r="E30" s="103"/>
      <c r="F30" s="103" t="s">
        <v>390</v>
      </c>
      <c r="G30" s="141">
        <v>16510.0</v>
      </c>
      <c r="H30" s="141">
        <v>16510.0</v>
      </c>
      <c r="I30" s="141">
        <v>16510.0</v>
      </c>
      <c r="J30" s="141">
        <v>16510.0</v>
      </c>
      <c r="K30" s="141">
        <v>16510.0</v>
      </c>
      <c r="L30" s="141">
        <v>16510.0</v>
      </c>
      <c r="M30" s="29"/>
      <c r="N30" s="143"/>
      <c r="O30" s="143"/>
      <c r="P30" s="143"/>
      <c r="Q30" s="143"/>
      <c r="R30" s="143"/>
      <c r="S30" s="143"/>
      <c r="T30" s="143"/>
      <c r="U30" s="143"/>
      <c r="V30" s="143"/>
      <c r="W30" s="143"/>
      <c r="X30" s="143"/>
      <c r="Y30" s="143"/>
      <c r="Z30" s="143"/>
      <c r="AA30" s="143"/>
      <c r="AB30" s="143"/>
    </row>
    <row r="31">
      <c r="A31" s="61"/>
      <c r="B31" s="144" t="s">
        <v>393</v>
      </c>
      <c r="C31" s="9"/>
      <c r="D31" s="103"/>
      <c r="E31" s="103"/>
      <c r="F31" s="103" t="s">
        <v>390</v>
      </c>
      <c r="G31" s="141">
        <v>16510.0</v>
      </c>
      <c r="H31" s="141">
        <v>16510.0</v>
      </c>
      <c r="I31" s="141">
        <v>16510.0</v>
      </c>
      <c r="J31" s="141">
        <v>16510.0</v>
      </c>
      <c r="K31" s="141">
        <v>16510.0</v>
      </c>
      <c r="L31" s="141">
        <v>16510.0</v>
      </c>
      <c r="M31" s="29"/>
      <c r="N31" s="143"/>
      <c r="O31" s="143"/>
      <c r="P31" s="143"/>
      <c r="Q31" s="143"/>
      <c r="R31" s="143"/>
      <c r="S31" s="143"/>
      <c r="T31" s="143"/>
      <c r="U31" s="143"/>
      <c r="V31" s="143"/>
      <c r="W31" s="143"/>
      <c r="X31" s="143"/>
      <c r="Y31" s="143"/>
      <c r="Z31" s="143"/>
      <c r="AA31" s="143"/>
      <c r="AB31" s="143"/>
    </row>
    <row r="32">
      <c r="A32" s="61"/>
      <c r="B32" s="144" t="s">
        <v>394</v>
      </c>
      <c r="C32" s="9"/>
      <c r="D32" s="103"/>
      <c r="E32" s="103"/>
      <c r="F32" s="103" t="s">
        <v>390</v>
      </c>
      <c r="G32" s="84">
        <v>0.0</v>
      </c>
      <c r="H32" s="84">
        <v>0.0</v>
      </c>
      <c r="I32" s="84">
        <v>0.0</v>
      </c>
      <c r="J32" s="84">
        <v>0.0</v>
      </c>
      <c r="K32" s="84">
        <v>0.0</v>
      </c>
      <c r="L32" s="84">
        <v>0.0</v>
      </c>
      <c r="M32" s="29"/>
      <c r="N32" s="143"/>
      <c r="O32" s="143"/>
      <c r="P32" s="143"/>
      <c r="Q32" s="143"/>
      <c r="R32" s="143"/>
      <c r="S32" s="143"/>
      <c r="T32" s="143"/>
      <c r="U32" s="143"/>
      <c r="V32" s="143"/>
      <c r="W32" s="143"/>
      <c r="X32" s="143"/>
      <c r="Y32" s="143"/>
      <c r="Z32" s="143"/>
      <c r="AA32" s="143"/>
      <c r="AB32" s="143"/>
    </row>
    <row r="33">
      <c r="A33" s="61"/>
      <c r="B33" s="144" t="s">
        <v>395</v>
      </c>
      <c r="C33" s="9"/>
      <c r="D33" s="103"/>
      <c r="E33" s="103"/>
      <c r="F33" s="103" t="s">
        <v>390</v>
      </c>
      <c r="G33" s="84" t="s">
        <v>83</v>
      </c>
      <c r="H33" s="84" t="s">
        <v>83</v>
      </c>
      <c r="I33" s="84" t="s">
        <v>83</v>
      </c>
      <c r="J33" s="84" t="s">
        <v>83</v>
      </c>
      <c r="K33" s="84" t="s">
        <v>83</v>
      </c>
      <c r="L33" s="84" t="s">
        <v>83</v>
      </c>
      <c r="M33" s="29"/>
      <c r="N33" s="143"/>
      <c r="O33" s="143"/>
      <c r="P33" s="143"/>
      <c r="Q33" s="143"/>
      <c r="R33" s="143"/>
      <c r="S33" s="143"/>
      <c r="T33" s="143"/>
      <c r="U33" s="143"/>
      <c r="V33" s="143"/>
      <c r="W33" s="143"/>
      <c r="X33" s="143"/>
      <c r="Y33" s="143"/>
      <c r="Z33" s="143"/>
      <c r="AA33" s="143"/>
      <c r="AB33" s="143"/>
    </row>
    <row r="34">
      <c r="A34" s="61"/>
      <c r="B34" s="144" t="s">
        <v>396</v>
      </c>
      <c r="C34" s="9"/>
      <c r="D34" s="103"/>
      <c r="E34" s="103"/>
      <c r="F34" s="103" t="s">
        <v>390</v>
      </c>
      <c r="G34" s="84">
        <v>10385.0</v>
      </c>
      <c r="H34" s="84">
        <v>10385.0</v>
      </c>
      <c r="I34" s="84">
        <v>10385.0</v>
      </c>
      <c r="J34" s="84">
        <v>10385.0</v>
      </c>
      <c r="K34" s="84">
        <v>10385.0</v>
      </c>
      <c r="L34" s="84">
        <v>10385.0</v>
      </c>
      <c r="M34" s="29"/>
      <c r="N34" s="143"/>
      <c r="O34" s="143"/>
      <c r="P34" s="143"/>
      <c r="Q34" s="143"/>
      <c r="R34" s="143"/>
      <c r="S34" s="143"/>
      <c r="T34" s="143"/>
      <c r="U34" s="143"/>
      <c r="V34" s="143"/>
      <c r="W34" s="143"/>
      <c r="X34" s="143"/>
      <c r="Y34" s="143"/>
      <c r="Z34" s="143"/>
      <c r="AA34" s="143"/>
      <c r="AB34" s="143"/>
    </row>
    <row r="35">
      <c r="A35" s="45"/>
      <c r="B35" s="144" t="s">
        <v>397</v>
      </c>
      <c r="C35" s="9"/>
      <c r="D35" s="103"/>
      <c r="E35" s="103"/>
      <c r="F35" s="103" t="s">
        <v>390</v>
      </c>
      <c r="G35" s="141">
        <v>77764.0</v>
      </c>
      <c r="H35" s="141">
        <v>77764.0</v>
      </c>
      <c r="I35" s="141">
        <v>77764.0</v>
      </c>
      <c r="J35" s="141">
        <v>77764.0</v>
      </c>
      <c r="K35" s="141">
        <v>77764.0</v>
      </c>
      <c r="L35" s="141">
        <v>77764.0</v>
      </c>
      <c r="M35" s="29"/>
      <c r="N35" s="143"/>
      <c r="O35" s="143"/>
      <c r="P35" s="143"/>
      <c r="Q35" s="143"/>
      <c r="R35" s="143"/>
      <c r="S35" s="143"/>
      <c r="T35" s="143"/>
      <c r="U35" s="143"/>
      <c r="V35" s="143"/>
      <c r="W35" s="143"/>
      <c r="X35" s="143"/>
      <c r="Y35" s="143"/>
      <c r="Z35" s="143"/>
      <c r="AA35" s="143"/>
      <c r="AB35" s="143"/>
    </row>
    <row r="36">
      <c r="A36" s="45">
        <v>3.0</v>
      </c>
      <c r="B36" s="139" t="s">
        <v>398</v>
      </c>
      <c r="C36" s="9"/>
      <c r="D36" s="140"/>
      <c r="E36" s="140"/>
      <c r="F36" s="140"/>
      <c r="G36" s="84"/>
      <c r="H36" s="84"/>
      <c r="I36" s="84"/>
      <c r="J36" s="84"/>
      <c r="K36" s="84"/>
      <c r="L36" s="64"/>
      <c r="M36" s="29"/>
      <c r="N36" s="143"/>
      <c r="O36" s="143"/>
      <c r="P36" s="143"/>
      <c r="Q36" s="143"/>
      <c r="R36" s="143"/>
      <c r="S36" s="143"/>
      <c r="T36" s="143"/>
      <c r="U36" s="143"/>
      <c r="V36" s="143"/>
      <c r="W36" s="143"/>
      <c r="X36" s="143"/>
      <c r="Y36" s="143"/>
      <c r="Z36" s="143"/>
      <c r="AA36" s="143"/>
      <c r="AB36" s="143"/>
    </row>
    <row r="37">
      <c r="A37" s="61"/>
      <c r="B37" s="144" t="s">
        <v>399</v>
      </c>
      <c r="C37" s="9"/>
      <c r="D37" s="140"/>
      <c r="E37" s="140"/>
      <c r="F37" s="103" t="s">
        <v>400</v>
      </c>
      <c r="G37" s="84">
        <v>175.0</v>
      </c>
      <c r="H37" s="84">
        <v>505.0</v>
      </c>
      <c r="I37" s="84">
        <v>6001.0</v>
      </c>
      <c r="J37" s="84">
        <v>522.0</v>
      </c>
      <c r="K37" s="84">
        <v>552.0</v>
      </c>
      <c r="L37" s="146">
        <v>1551.0</v>
      </c>
      <c r="M37" s="29"/>
      <c r="N37" s="143"/>
      <c r="O37" s="143"/>
      <c r="P37" s="143"/>
      <c r="Q37" s="143"/>
      <c r="R37" s="143"/>
      <c r="S37" s="143"/>
      <c r="T37" s="143"/>
      <c r="U37" s="143"/>
      <c r="V37" s="143"/>
      <c r="W37" s="143"/>
      <c r="X37" s="143"/>
      <c r="Y37" s="143"/>
      <c r="Z37" s="143"/>
      <c r="AA37" s="143"/>
      <c r="AB37" s="143"/>
    </row>
    <row r="38">
      <c r="A38" s="61"/>
      <c r="B38" s="140"/>
      <c r="C38" s="140" t="s">
        <v>401</v>
      </c>
      <c r="D38" s="103"/>
      <c r="E38" s="103"/>
      <c r="F38" s="103" t="s">
        <v>400</v>
      </c>
      <c r="G38" s="84">
        <v>0.0</v>
      </c>
      <c r="H38" s="84">
        <v>0.0</v>
      </c>
      <c r="I38" s="84">
        <v>0.0</v>
      </c>
      <c r="J38" s="84">
        <v>0.0</v>
      </c>
      <c r="K38" s="84">
        <v>0.0</v>
      </c>
      <c r="L38" s="146">
        <v>0.0</v>
      </c>
      <c r="M38" s="29"/>
      <c r="N38" s="143"/>
      <c r="O38" s="143"/>
      <c r="P38" s="143"/>
      <c r="Q38" s="143"/>
      <c r="R38" s="143"/>
      <c r="S38" s="143"/>
      <c r="T38" s="143"/>
      <c r="U38" s="143"/>
      <c r="V38" s="143"/>
      <c r="W38" s="143"/>
      <c r="X38" s="143"/>
      <c r="Y38" s="143"/>
      <c r="Z38" s="143"/>
      <c r="AA38" s="143"/>
      <c r="AB38" s="143"/>
    </row>
    <row r="39">
      <c r="A39" s="61"/>
      <c r="B39" s="140"/>
      <c r="C39" s="140" t="s">
        <v>402</v>
      </c>
      <c r="D39" s="103"/>
      <c r="E39" s="103"/>
      <c r="F39" s="103" t="s">
        <v>400</v>
      </c>
      <c r="G39" s="84">
        <v>0.0</v>
      </c>
      <c r="H39" s="84">
        <v>0.0</v>
      </c>
      <c r="I39" s="84">
        <v>0.0</v>
      </c>
      <c r="J39" s="84">
        <v>0.0</v>
      </c>
      <c r="K39" s="84">
        <v>0.0</v>
      </c>
      <c r="L39" s="146">
        <v>0.0</v>
      </c>
      <c r="M39" s="29"/>
      <c r="N39" s="143"/>
      <c r="O39" s="143"/>
      <c r="P39" s="143"/>
      <c r="Q39" s="143"/>
      <c r="R39" s="143"/>
      <c r="S39" s="143"/>
      <c r="T39" s="143"/>
      <c r="U39" s="143"/>
      <c r="V39" s="143"/>
      <c r="W39" s="143"/>
      <c r="X39" s="143"/>
      <c r="Y39" s="143"/>
      <c r="Z39" s="143"/>
      <c r="AA39" s="143"/>
      <c r="AB39" s="143"/>
    </row>
    <row r="40">
      <c r="A40" s="61"/>
      <c r="B40" s="144" t="s">
        <v>403</v>
      </c>
      <c r="C40" s="9"/>
      <c r="D40" s="140"/>
      <c r="E40" s="140"/>
      <c r="F40" s="103" t="s">
        <v>400</v>
      </c>
      <c r="G40" s="84">
        <v>0.0</v>
      </c>
      <c r="H40" s="84">
        <v>0.0</v>
      </c>
      <c r="I40" s="84">
        <v>0.0</v>
      </c>
      <c r="J40" s="84">
        <v>0.0</v>
      </c>
      <c r="K40" s="84">
        <v>0.0</v>
      </c>
      <c r="L40" s="146">
        <v>0.0</v>
      </c>
      <c r="M40" s="29"/>
      <c r="N40" s="143"/>
      <c r="O40" s="143"/>
      <c r="P40" s="143"/>
      <c r="Q40" s="143"/>
      <c r="R40" s="143"/>
      <c r="S40" s="143"/>
      <c r="T40" s="143"/>
      <c r="U40" s="143"/>
      <c r="V40" s="143"/>
      <c r="W40" s="143"/>
      <c r="X40" s="143"/>
      <c r="Y40" s="143"/>
      <c r="Z40" s="143"/>
      <c r="AA40" s="143"/>
      <c r="AB40" s="143"/>
    </row>
    <row r="41">
      <c r="A41" s="61"/>
      <c r="B41" s="140"/>
      <c r="C41" s="103" t="s">
        <v>401</v>
      </c>
      <c r="D41" s="103"/>
      <c r="E41" s="103"/>
      <c r="F41" s="103" t="s">
        <v>400</v>
      </c>
      <c r="G41" s="84">
        <v>0.0</v>
      </c>
      <c r="H41" s="84">
        <v>0.0</v>
      </c>
      <c r="I41" s="84">
        <v>0.0</v>
      </c>
      <c r="J41" s="84">
        <v>0.0</v>
      </c>
      <c r="K41" s="84">
        <v>0.0</v>
      </c>
      <c r="L41" s="146">
        <v>0.0</v>
      </c>
      <c r="M41" s="29"/>
      <c r="N41" s="143"/>
      <c r="O41" s="143"/>
      <c r="P41" s="143"/>
      <c r="Q41" s="143"/>
      <c r="R41" s="143"/>
      <c r="S41" s="143"/>
      <c r="T41" s="143"/>
      <c r="U41" s="143"/>
      <c r="V41" s="143"/>
      <c r="W41" s="143"/>
      <c r="X41" s="143"/>
      <c r="Y41" s="143"/>
      <c r="Z41" s="143"/>
      <c r="AA41" s="143"/>
      <c r="AB41" s="143"/>
    </row>
    <row r="42">
      <c r="A42" s="61"/>
      <c r="B42" s="140"/>
      <c r="C42" s="103" t="s">
        <v>402</v>
      </c>
      <c r="D42" s="103"/>
      <c r="E42" s="103"/>
      <c r="F42" s="103" t="s">
        <v>400</v>
      </c>
      <c r="G42" s="84">
        <v>0.0</v>
      </c>
      <c r="H42" s="84">
        <v>0.0</v>
      </c>
      <c r="I42" s="84">
        <v>0.0</v>
      </c>
      <c r="J42" s="84">
        <v>0.0</v>
      </c>
      <c r="K42" s="84">
        <v>0.0</v>
      </c>
      <c r="L42" s="146">
        <v>0.0</v>
      </c>
      <c r="M42" s="29"/>
      <c r="N42" s="143"/>
      <c r="O42" s="143"/>
      <c r="P42" s="143"/>
      <c r="Q42" s="143"/>
      <c r="R42" s="143"/>
      <c r="S42" s="143"/>
      <c r="T42" s="143"/>
      <c r="U42" s="143"/>
      <c r="V42" s="143"/>
      <c r="W42" s="143"/>
      <c r="X42" s="143"/>
      <c r="Y42" s="143"/>
      <c r="Z42" s="143"/>
      <c r="AA42" s="143"/>
      <c r="AB42" s="143"/>
    </row>
    <row r="43">
      <c r="A43" s="61"/>
      <c r="B43" s="144" t="s">
        <v>404</v>
      </c>
      <c r="C43" s="9"/>
      <c r="D43" s="140"/>
      <c r="E43" s="140"/>
      <c r="F43" s="103" t="s">
        <v>400</v>
      </c>
      <c r="G43" s="84">
        <v>318.0</v>
      </c>
      <c r="H43" s="84">
        <v>197.0</v>
      </c>
      <c r="I43" s="84">
        <v>1402.0</v>
      </c>
      <c r="J43" s="84">
        <v>90.0</v>
      </c>
      <c r="K43" s="84">
        <v>980.0</v>
      </c>
      <c r="L43" s="146">
        <v>367.0</v>
      </c>
      <c r="M43" s="29"/>
      <c r="N43" s="143"/>
      <c r="O43" s="143"/>
      <c r="P43" s="143"/>
      <c r="Q43" s="143"/>
      <c r="R43" s="143"/>
      <c r="S43" s="143"/>
      <c r="T43" s="143"/>
      <c r="U43" s="143"/>
      <c r="V43" s="143"/>
      <c r="W43" s="143"/>
      <c r="X43" s="143"/>
      <c r="Y43" s="143"/>
      <c r="Z43" s="143"/>
      <c r="AA43" s="143"/>
      <c r="AB43" s="143"/>
    </row>
    <row r="44">
      <c r="A44" s="61"/>
      <c r="B44" s="140"/>
      <c r="C44" s="103" t="s">
        <v>401</v>
      </c>
      <c r="D44" s="103"/>
      <c r="E44" s="103"/>
      <c r="F44" s="103" t="s">
        <v>400</v>
      </c>
      <c r="G44" s="84">
        <v>4.0</v>
      </c>
      <c r="H44" s="84">
        <v>0.0</v>
      </c>
      <c r="I44" s="84">
        <v>0.0</v>
      </c>
      <c r="J44" s="84">
        <v>0.0</v>
      </c>
      <c r="K44" s="84">
        <v>0.0</v>
      </c>
      <c r="L44" s="146">
        <v>0.0</v>
      </c>
      <c r="M44" s="29"/>
      <c r="N44" s="143"/>
      <c r="O44" s="143"/>
      <c r="P44" s="143"/>
      <c r="Q44" s="143"/>
      <c r="R44" s="143"/>
      <c r="S44" s="143"/>
      <c r="T44" s="143"/>
      <c r="U44" s="143"/>
      <c r="V44" s="143"/>
      <c r="W44" s="143"/>
      <c r="X44" s="143"/>
      <c r="Y44" s="143"/>
      <c r="Z44" s="143"/>
      <c r="AA44" s="143"/>
      <c r="AB44" s="143"/>
    </row>
    <row r="45">
      <c r="A45" s="61"/>
      <c r="B45" s="140"/>
      <c r="C45" s="103" t="s">
        <v>402</v>
      </c>
      <c r="D45" s="103"/>
      <c r="E45" s="103"/>
      <c r="F45" s="103" t="s">
        <v>400</v>
      </c>
      <c r="G45" s="84">
        <v>9.0</v>
      </c>
      <c r="H45" s="84">
        <v>0.0</v>
      </c>
      <c r="I45" s="84">
        <v>0.0</v>
      </c>
      <c r="J45" s="84">
        <v>0.0</v>
      </c>
      <c r="K45" s="84">
        <v>0.0</v>
      </c>
      <c r="L45" s="146">
        <v>0.0</v>
      </c>
      <c r="M45" s="29"/>
    </row>
    <row r="46">
      <c r="A46" s="61"/>
      <c r="B46" s="144" t="s">
        <v>405</v>
      </c>
      <c r="C46" s="9"/>
      <c r="D46" s="140"/>
      <c r="E46" s="140"/>
      <c r="F46" s="103" t="s">
        <v>400</v>
      </c>
      <c r="G46" s="84">
        <v>0.0</v>
      </c>
      <c r="H46" s="84">
        <v>0.0</v>
      </c>
      <c r="I46" s="84">
        <v>0.0</v>
      </c>
      <c r="J46" s="84">
        <v>0.0</v>
      </c>
      <c r="K46" s="84">
        <v>0.0</v>
      </c>
      <c r="L46" s="146">
        <v>30.0</v>
      </c>
      <c r="M46" s="29"/>
    </row>
    <row r="47">
      <c r="A47" s="61"/>
      <c r="B47" s="140"/>
      <c r="C47" s="103" t="s">
        <v>401</v>
      </c>
      <c r="D47" s="103"/>
      <c r="E47" s="103"/>
      <c r="F47" s="103" t="s">
        <v>400</v>
      </c>
      <c r="G47" s="84">
        <v>0.0</v>
      </c>
      <c r="H47" s="84">
        <v>0.0</v>
      </c>
      <c r="I47" s="84">
        <v>0.0</v>
      </c>
      <c r="J47" s="84">
        <v>0.0</v>
      </c>
      <c r="K47" s="84">
        <v>0.0</v>
      </c>
      <c r="L47" s="146">
        <v>0.0</v>
      </c>
      <c r="M47" s="29"/>
    </row>
    <row r="48">
      <c r="A48" s="61"/>
      <c r="B48" s="140"/>
      <c r="C48" s="103" t="s">
        <v>402</v>
      </c>
      <c r="D48" s="103"/>
      <c r="E48" s="103"/>
      <c r="F48" s="103" t="s">
        <v>400</v>
      </c>
      <c r="G48" s="84">
        <v>0.0</v>
      </c>
      <c r="H48" s="84">
        <v>0.0</v>
      </c>
      <c r="I48" s="84">
        <v>0.0</v>
      </c>
      <c r="J48" s="84">
        <v>0.0</v>
      </c>
      <c r="K48" s="84">
        <v>0.0</v>
      </c>
      <c r="L48" s="146">
        <v>0.0</v>
      </c>
      <c r="M48" s="29"/>
    </row>
    <row r="49">
      <c r="A49" s="61"/>
      <c r="B49" s="144" t="s">
        <v>406</v>
      </c>
      <c r="C49" s="9"/>
      <c r="D49" s="140"/>
      <c r="E49" s="140"/>
      <c r="F49" s="103" t="s">
        <v>400</v>
      </c>
      <c r="G49" s="84" t="s">
        <v>83</v>
      </c>
      <c r="H49" s="84" t="s">
        <v>83</v>
      </c>
      <c r="I49" s="84" t="s">
        <v>83</v>
      </c>
      <c r="J49" s="84" t="s">
        <v>83</v>
      </c>
      <c r="K49" s="84" t="s">
        <v>83</v>
      </c>
      <c r="L49" s="147" t="s">
        <v>83</v>
      </c>
      <c r="M49" s="29"/>
    </row>
    <row r="50">
      <c r="A50" s="61"/>
      <c r="B50" s="140"/>
      <c r="C50" s="103" t="s">
        <v>401</v>
      </c>
      <c r="D50" s="103"/>
      <c r="E50" s="103"/>
      <c r="F50" s="103" t="s">
        <v>400</v>
      </c>
      <c r="G50" s="84" t="s">
        <v>83</v>
      </c>
      <c r="H50" s="84" t="s">
        <v>83</v>
      </c>
      <c r="I50" s="84" t="s">
        <v>83</v>
      </c>
      <c r="J50" s="84" t="s">
        <v>83</v>
      </c>
      <c r="K50" s="84" t="s">
        <v>83</v>
      </c>
      <c r="L50" s="147" t="s">
        <v>83</v>
      </c>
      <c r="M50" s="29"/>
    </row>
    <row r="51">
      <c r="A51" s="61"/>
      <c r="B51" s="140"/>
      <c r="C51" s="103" t="s">
        <v>402</v>
      </c>
      <c r="D51" s="103"/>
      <c r="E51" s="103"/>
      <c r="F51" s="103" t="s">
        <v>400</v>
      </c>
      <c r="G51" s="84" t="s">
        <v>83</v>
      </c>
      <c r="H51" s="84" t="s">
        <v>83</v>
      </c>
      <c r="I51" s="84" t="s">
        <v>83</v>
      </c>
      <c r="J51" s="84" t="s">
        <v>83</v>
      </c>
      <c r="K51" s="84" t="s">
        <v>83</v>
      </c>
      <c r="L51" s="147" t="s">
        <v>83</v>
      </c>
      <c r="M51" s="29"/>
    </row>
    <row r="52">
      <c r="A52" s="61"/>
      <c r="B52" s="144" t="s">
        <v>407</v>
      </c>
      <c r="C52" s="9"/>
      <c r="D52" s="140"/>
      <c r="E52" s="140"/>
      <c r="F52" s="103" t="s">
        <v>400</v>
      </c>
      <c r="G52" s="84">
        <v>0.0</v>
      </c>
      <c r="H52" s="84">
        <v>0.0</v>
      </c>
      <c r="I52" s="84">
        <v>0.0</v>
      </c>
      <c r="J52" s="84">
        <v>0.0</v>
      </c>
      <c r="K52" s="84">
        <v>0.0</v>
      </c>
      <c r="L52" s="146">
        <v>0.0</v>
      </c>
      <c r="M52" s="29"/>
    </row>
    <row r="53">
      <c r="A53" s="61"/>
      <c r="B53" s="140"/>
      <c r="C53" s="103" t="s">
        <v>401</v>
      </c>
      <c r="D53" s="103"/>
      <c r="E53" s="103"/>
      <c r="F53" s="103" t="s">
        <v>400</v>
      </c>
      <c r="G53" s="84">
        <v>0.0</v>
      </c>
      <c r="H53" s="84">
        <v>0.0</v>
      </c>
      <c r="I53" s="84">
        <v>0.0</v>
      </c>
      <c r="J53" s="84">
        <v>0.0</v>
      </c>
      <c r="K53" s="84">
        <v>0.0</v>
      </c>
      <c r="L53" s="146">
        <v>0.0</v>
      </c>
      <c r="M53" s="29"/>
    </row>
    <row r="54">
      <c r="A54" s="61"/>
      <c r="B54" s="140"/>
      <c r="C54" s="103" t="s">
        <v>402</v>
      </c>
      <c r="D54" s="103"/>
      <c r="E54" s="103"/>
      <c r="F54" s="103" t="s">
        <v>400</v>
      </c>
      <c r="G54" s="84">
        <v>0.0</v>
      </c>
      <c r="H54" s="84">
        <v>0.0</v>
      </c>
      <c r="I54" s="84">
        <v>0.0</v>
      </c>
      <c r="J54" s="84">
        <v>0.0</v>
      </c>
      <c r="K54" s="84">
        <v>0.0</v>
      </c>
      <c r="L54" s="146">
        <v>0.0</v>
      </c>
      <c r="M54" s="29"/>
    </row>
    <row r="55">
      <c r="A55" s="45"/>
      <c r="B55" s="144" t="s">
        <v>408</v>
      </c>
      <c r="C55" s="9"/>
      <c r="D55" s="140"/>
      <c r="E55" s="140"/>
      <c r="F55" s="103" t="s">
        <v>400</v>
      </c>
      <c r="G55" s="84">
        <v>108.0</v>
      </c>
      <c r="H55" s="84">
        <v>674.0</v>
      </c>
      <c r="I55" s="84">
        <v>3727.0</v>
      </c>
      <c r="J55" s="84">
        <v>653.0</v>
      </c>
      <c r="K55" s="84">
        <v>703.0</v>
      </c>
      <c r="L55" s="146">
        <v>635.0</v>
      </c>
      <c r="M55" s="29"/>
    </row>
    <row r="56">
      <c r="A56" s="45"/>
      <c r="B56" s="140"/>
      <c r="C56" s="103" t="s">
        <v>401</v>
      </c>
      <c r="D56" s="103"/>
      <c r="E56" s="103"/>
      <c r="F56" s="103" t="s">
        <v>400</v>
      </c>
      <c r="G56" s="84">
        <v>0.0</v>
      </c>
      <c r="H56" s="84">
        <v>3.0</v>
      </c>
      <c r="I56" s="84">
        <v>0.0</v>
      </c>
      <c r="J56" s="84">
        <v>0.0</v>
      </c>
      <c r="K56" s="84">
        <v>0.0</v>
      </c>
      <c r="L56" s="146">
        <v>0.0</v>
      </c>
      <c r="M56" s="29"/>
    </row>
    <row r="57">
      <c r="A57" s="45"/>
      <c r="B57" s="140"/>
      <c r="C57" s="103" t="s">
        <v>402</v>
      </c>
      <c r="D57" s="103"/>
      <c r="E57" s="103"/>
      <c r="F57" s="103" t="s">
        <v>400</v>
      </c>
      <c r="G57" s="84">
        <v>0.0</v>
      </c>
      <c r="H57" s="84">
        <v>1.0</v>
      </c>
      <c r="I57" s="84">
        <v>1.0</v>
      </c>
      <c r="J57" s="84">
        <v>1.0</v>
      </c>
      <c r="K57" s="84">
        <v>2.0</v>
      </c>
      <c r="L57" s="146">
        <v>0.0</v>
      </c>
      <c r="M57" s="29"/>
    </row>
    <row r="58">
      <c r="A58" s="45">
        <v>4.0</v>
      </c>
      <c r="B58" s="139" t="s">
        <v>409</v>
      </c>
      <c r="C58" s="9"/>
      <c r="D58" s="140"/>
      <c r="E58" s="140"/>
      <c r="F58" s="140"/>
      <c r="G58" s="84"/>
      <c r="H58" s="84"/>
      <c r="I58" s="84"/>
      <c r="J58" s="84"/>
      <c r="K58" s="84"/>
      <c r="L58" s="146"/>
      <c r="M58" s="29"/>
    </row>
    <row r="59">
      <c r="A59" s="61"/>
      <c r="B59" s="144" t="s">
        <v>410</v>
      </c>
      <c r="C59" s="9"/>
      <c r="D59" s="103"/>
      <c r="E59" s="103"/>
      <c r="F59" s="103" t="s">
        <v>82</v>
      </c>
      <c r="G59" s="84">
        <v>0.0</v>
      </c>
      <c r="H59" s="84">
        <v>0.0</v>
      </c>
      <c r="I59" s="84">
        <v>0.0</v>
      </c>
      <c r="J59" s="84">
        <v>0.0</v>
      </c>
      <c r="K59" s="84">
        <v>0.0</v>
      </c>
      <c r="L59" s="146">
        <v>0.0</v>
      </c>
      <c r="M59" s="29"/>
    </row>
    <row r="60">
      <c r="A60" s="61"/>
      <c r="B60" s="144" t="s">
        <v>411</v>
      </c>
      <c r="C60" s="9"/>
      <c r="D60" s="103"/>
      <c r="E60" s="103"/>
      <c r="F60" s="103" t="s">
        <v>82</v>
      </c>
      <c r="G60" s="84">
        <v>0.0</v>
      </c>
      <c r="H60" s="84">
        <v>0.0</v>
      </c>
      <c r="I60" s="84">
        <v>0.0</v>
      </c>
      <c r="J60" s="84">
        <v>0.0</v>
      </c>
      <c r="K60" s="84">
        <v>0.0</v>
      </c>
      <c r="L60" s="146">
        <v>0.0</v>
      </c>
      <c r="M60" s="29"/>
    </row>
    <row r="61">
      <c r="A61" s="61"/>
      <c r="B61" s="144" t="s">
        <v>412</v>
      </c>
      <c r="C61" s="9"/>
      <c r="D61" s="103"/>
      <c r="E61" s="103"/>
      <c r="F61" s="103" t="s">
        <v>82</v>
      </c>
      <c r="G61" s="84">
        <v>0.0</v>
      </c>
      <c r="H61" s="84">
        <v>0.0</v>
      </c>
      <c r="I61" s="84">
        <v>480.0</v>
      </c>
      <c r="J61" s="84">
        <v>0.0</v>
      </c>
      <c r="K61" s="84">
        <v>284.0</v>
      </c>
      <c r="L61" s="146">
        <v>0.0</v>
      </c>
      <c r="M61" s="29"/>
    </row>
    <row r="62">
      <c r="A62" s="61"/>
      <c r="B62" s="144" t="s">
        <v>413</v>
      </c>
      <c r="C62" s="9"/>
      <c r="D62" s="103"/>
      <c r="E62" s="103"/>
      <c r="F62" s="103" t="s">
        <v>82</v>
      </c>
      <c r="G62" s="84">
        <v>0.0</v>
      </c>
      <c r="H62" s="84">
        <v>0.0</v>
      </c>
      <c r="I62" s="84">
        <v>0.0</v>
      </c>
      <c r="J62" s="84">
        <v>0.0</v>
      </c>
      <c r="K62" s="84">
        <v>0.0</v>
      </c>
      <c r="L62" s="146">
        <v>5.0</v>
      </c>
      <c r="M62" s="29"/>
    </row>
    <row r="63">
      <c r="A63" s="61"/>
      <c r="B63" s="144" t="s">
        <v>414</v>
      </c>
      <c r="C63" s="9"/>
      <c r="D63" s="103"/>
      <c r="E63" s="103"/>
      <c r="F63" s="103" t="s">
        <v>82</v>
      </c>
      <c r="G63" s="84" t="s">
        <v>83</v>
      </c>
      <c r="H63" s="84" t="s">
        <v>83</v>
      </c>
      <c r="I63" s="84" t="s">
        <v>83</v>
      </c>
      <c r="J63" s="84" t="s">
        <v>83</v>
      </c>
      <c r="K63" s="84" t="s">
        <v>83</v>
      </c>
      <c r="L63" s="147" t="s">
        <v>83</v>
      </c>
      <c r="M63" s="29"/>
    </row>
    <row r="64">
      <c r="A64" s="61"/>
      <c r="B64" s="144" t="s">
        <v>415</v>
      </c>
      <c r="C64" s="9"/>
      <c r="D64" s="103"/>
      <c r="E64" s="103"/>
      <c r="F64" s="103" t="s">
        <v>82</v>
      </c>
      <c r="G64" s="84">
        <v>0.0</v>
      </c>
      <c r="H64" s="84">
        <v>0.0</v>
      </c>
      <c r="I64" s="84">
        <v>0.0</v>
      </c>
      <c r="J64" s="84">
        <v>0.0</v>
      </c>
      <c r="K64" s="84">
        <v>0.0</v>
      </c>
      <c r="L64" s="146">
        <v>0.0</v>
      </c>
      <c r="M64" s="29"/>
    </row>
    <row r="65">
      <c r="A65" s="45">
        <v>5.0</v>
      </c>
      <c r="B65" s="139" t="s">
        <v>416</v>
      </c>
      <c r="C65" s="9"/>
      <c r="D65" s="140"/>
      <c r="E65" s="140"/>
      <c r="F65" s="140"/>
      <c r="G65" s="141"/>
      <c r="H65" s="141"/>
      <c r="I65" s="141"/>
      <c r="J65" s="141"/>
      <c r="K65" s="141"/>
      <c r="L65" s="146"/>
      <c r="M65" s="29"/>
    </row>
    <row r="66">
      <c r="A66" s="61"/>
      <c r="B66" s="144" t="s">
        <v>417</v>
      </c>
      <c r="C66" s="9"/>
      <c r="D66" s="103"/>
      <c r="E66" s="103"/>
      <c r="F66" s="103" t="s">
        <v>418</v>
      </c>
      <c r="G66" s="84">
        <v>1.46914375E9</v>
      </c>
      <c r="H66" s="84">
        <v>1.72295E9</v>
      </c>
      <c r="I66" s="84">
        <v>2.5E7</v>
      </c>
      <c r="J66" s="84">
        <v>1.9E7</v>
      </c>
      <c r="K66" s="84">
        <v>2.5E7</v>
      </c>
      <c r="L66" s="148">
        <v>8.1709E7</v>
      </c>
      <c r="M66" s="29"/>
    </row>
    <row r="67">
      <c r="A67" s="61"/>
      <c r="B67" s="144" t="s">
        <v>419</v>
      </c>
      <c r="C67" s="9"/>
      <c r="D67" s="103"/>
      <c r="E67" s="103"/>
      <c r="F67" s="103" t="s">
        <v>418</v>
      </c>
      <c r="G67" s="84">
        <v>0.0</v>
      </c>
      <c r="H67" s="84">
        <v>0.0</v>
      </c>
      <c r="I67" s="84">
        <v>0.0</v>
      </c>
      <c r="J67" s="84">
        <v>0.0</v>
      </c>
      <c r="K67" s="84">
        <v>0.0</v>
      </c>
      <c r="L67" s="146">
        <v>0.0</v>
      </c>
      <c r="M67" s="29"/>
    </row>
    <row r="68">
      <c r="A68" s="61"/>
      <c r="B68" s="144" t="s">
        <v>420</v>
      </c>
      <c r="C68" s="9"/>
      <c r="D68" s="103"/>
      <c r="E68" s="103"/>
      <c r="F68" s="103" t="s">
        <v>418</v>
      </c>
      <c r="G68" s="84">
        <v>1.04425E9</v>
      </c>
      <c r="H68" s="84">
        <v>1.42775E9</v>
      </c>
      <c r="I68" s="84">
        <v>1.290919E9</v>
      </c>
      <c r="J68" s="84">
        <v>1.62E8</v>
      </c>
      <c r="K68" s="84">
        <v>3.785E8</v>
      </c>
      <c r="L68" s="148">
        <v>1.1149E9</v>
      </c>
      <c r="M68" s="29"/>
    </row>
    <row r="69">
      <c r="A69" s="61"/>
      <c r="B69" s="144" t="s">
        <v>421</v>
      </c>
      <c r="C69" s="9"/>
      <c r="D69" s="103"/>
      <c r="E69" s="103"/>
      <c r="F69" s="103" t="s">
        <v>418</v>
      </c>
      <c r="G69" s="84">
        <v>0.0</v>
      </c>
      <c r="H69" s="84">
        <v>0.0</v>
      </c>
      <c r="I69" s="84">
        <v>0.0</v>
      </c>
      <c r="J69" s="84">
        <v>0.0</v>
      </c>
      <c r="K69" s="84">
        <v>0.0</v>
      </c>
      <c r="L69" s="148">
        <v>6.68E7</v>
      </c>
      <c r="M69" s="29"/>
    </row>
    <row r="70">
      <c r="A70" s="61"/>
      <c r="B70" s="144" t="s">
        <v>422</v>
      </c>
      <c r="C70" s="9"/>
      <c r="D70" s="103"/>
      <c r="E70" s="103"/>
      <c r="F70" s="103" t="s">
        <v>418</v>
      </c>
      <c r="G70" s="84">
        <v>2.3545E8</v>
      </c>
      <c r="H70" s="84">
        <v>7.43089E8</v>
      </c>
      <c r="I70" s="84">
        <v>6.632204E8</v>
      </c>
      <c r="J70" s="84">
        <v>7.06475E8</v>
      </c>
      <c r="K70" s="84">
        <v>5.295E8</v>
      </c>
      <c r="L70" s="148">
        <v>3.0664E8</v>
      </c>
      <c r="M70" s="29"/>
    </row>
    <row r="71">
      <c r="A71" s="61"/>
      <c r="B71" s="144" t="s">
        <v>423</v>
      </c>
      <c r="C71" s="9"/>
      <c r="D71" s="103"/>
      <c r="E71" s="103"/>
      <c r="F71" s="103" t="s">
        <v>418</v>
      </c>
      <c r="G71" s="84">
        <v>0.0</v>
      </c>
      <c r="H71" s="84">
        <v>0.0</v>
      </c>
      <c r="I71" s="84">
        <v>0.0</v>
      </c>
      <c r="J71" s="84">
        <v>0.0</v>
      </c>
      <c r="K71" s="84">
        <v>0.0</v>
      </c>
      <c r="L71" s="146">
        <v>0.0</v>
      </c>
      <c r="M71" s="29"/>
    </row>
    <row r="72">
      <c r="A72" s="45"/>
      <c r="B72" s="144" t="s">
        <v>424</v>
      </c>
      <c r="C72" s="9"/>
      <c r="D72" s="140"/>
      <c r="E72" s="140"/>
      <c r="F72" s="103" t="s">
        <v>418</v>
      </c>
      <c r="G72" s="84">
        <v>0.0</v>
      </c>
      <c r="H72" s="84">
        <v>0.0</v>
      </c>
      <c r="I72" s="84">
        <v>0.0</v>
      </c>
      <c r="J72" s="84">
        <v>0.0</v>
      </c>
      <c r="K72" s="84">
        <v>0.0</v>
      </c>
      <c r="L72" s="146">
        <v>0.0</v>
      </c>
      <c r="M72" s="29"/>
    </row>
    <row r="73">
      <c r="A73" s="45">
        <v>6.0</v>
      </c>
      <c r="B73" s="149" t="s">
        <v>425</v>
      </c>
      <c r="C73" s="9"/>
      <c r="D73" s="150"/>
      <c r="E73" s="150"/>
      <c r="F73" s="150"/>
      <c r="G73" s="141"/>
      <c r="H73" s="141"/>
      <c r="I73" s="141"/>
      <c r="J73" s="141"/>
      <c r="K73" s="141"/>
      <c r="L73" s="146"/>
      <c r="M73" s="29"/>
    </row>
    <row r="74">
      <c r="A74" s="61"/>
      <c r="B74" s="151" t="s">
        <v>426</v>
      </c>
      <c r="C74" s="9"/>
      <c r="D74" s="150"/>
      <c r="E74" s="150"/>
      <c r="F74" s="64"/>
      <c r="G74" s="84"/>
      <c r="H74" s="84"/>
      <c r="I74" s="84"/>
      <c r="J74" s="84"/>
      <c r="K74" s="84"/>
      <c r="L74" s="146"/>
      <c r="M74" s="29"/>
    </row>
    <row r="75">
      <c r="A75" s="61"/>
      <c r="B75" s="150"/>
      <c r="C75" s="64" t="s">
        <v>427</v>
      </c>
      <c r="D75" s="150"/>
      <c r="E75" s="150"/>
      <c r="F75" s="64" t="s">
        <v>140</v>
      </c>
      <c r="G75" s="84">
        <v>0.0</v>
      </c>
      <c r="H75" s="84">
        <v>0.0</v>
      </c>
      <c r="I75" s="84">
        <v>0.0</v>
      </c>
      <c r="J75" s="84">
        <v>0.0</v>
      </c>
      <c r="K75" s="84">
        <v>0.0</v>
      </c>
      <c r="L75" s="152">
        <v>0.0</v>
      </c>
      <c r="M75" s="29"/>
    </row>
    <row r="76">
      <c r="A76" s="61"/>
      <c r="B76" s="150"/>
      <c r="C76" s="64" t="s">
        <v>428</v>
      </c>
      <c r="D76" s="64"/>
      <c r="E76" s="64"/>
      <c r="F76" s="64" t="s">
        <v>140</v>
      </c>
      <c r="G76" s="84">
        <v>13.0</v>
      </c>
      <c r="H76" s="84">
        <v>13.0</v>
      </c>
      <c r="I76" s="84">
        <v>13.0</v>
      </c>
      <c r="J76" s="84">
        <v>13.0</v>
      </c>
      <c r="K76" s="84">
        <v>13.0</v>
      </c>
      <c r="L76" s="146">
        <v>12.0</v>
      </c>
      <c r="M76" s="29"/>
    </row>
    <row r="77">
      <c r="A77" s="61"/>
      <c r="B77" s="150"/>
      <c r="C77" s="64" t="s">
        <v>429</v>
      </c>
      <c r="D77" s="64"/>
      <c r="E77" s="64"/>
      <c r="F77" s="64" t="s">
        <v>140</v>
      </c>
      <c r="G77" s="84">
        <v>5.0</v>
      </c>
      <c r="H77" s="84">
        <v>5.0</v>
      </c>
      <c r="I77" s="84">
        <v>5.0</v>
      </c>
      <c r="J77" s="84">
        <v>5.0</v>
      </c>
      <c r="K77" s="84">
        <v>5.0</v>
      </c>
      <c r="L77" s="146">
        <v>6.0</v>
      </c>
      <c r="M77" s="29"/>
    </row>
    <row r="78">
      <c r="A78" s="61"/>
      <c r="B78" s="150"/>
      <c r="C78" s="64" t="s">
        <v>430</v>
      </c>
      <c r="D78" s="64"/>
      <c r="E78" s="64"/>
      <c r="F78" s="64" t="s">
        <v>140</v>
      </c>
      <c r="G78" s="84">
        <v>4.0</v>
      </c>
      <c r="H78" s="84">
        <v>4.0</v>
      </c>
      <c r="I78" s="84">
        <v>4.0</v>
      </c>
      <c r="J78" s="84">
        <v>4.0</v>
      </c>
      <c r="K78" s="84">
        <v>4.0</v>
      </c>
      <c r="L78" s="146">
        <v>4.0</v>
      </c>
      <c r="M78" s="29"/>
    </row>
    <row r="79">
      <c r="A79" s="61"/>
      <c r="B79" s="150"/>
      <c r="C79" s="64" t="s">
        <v>431</v>
      </c>
      <c r="D79" s="150"/>
      <c r="E79" s="150"/>
      <c r="F79" s="64" t="s">
        <v>140</v>
      </c>
      <c r="G79" s="84">
        <v>0.0</v>
      </c>
      <c r="H79" s="84">
        <v>0.0</v>
      </c>
      <c r="I79" s="84">
        <v>0.0</v>
      </c>
      <c r="J79" s="84">
        <v>0.0</v>
      </c>
      <c r="K79" s="84">
        <v>0.0</v>
      </c>
      <c r="L79" s="146">
        <v>0.0</v>
      </c>
      <c r="M79" s="29"/>
    </row>
    <row r="80">
      <c r="A80" s="61"/>
      <c r="B80" s="150"/>
      <c r="C80" s="64" t="s">
        <v>432</v>
      </c>
      <c r="D80" s="64"/>
      <c r="E80" s="64"/>
      <c r="F80" s="64" t="s">
        <v>140</v>
      </c>
      <c r="G80" s="84">
        <v>0.0</v>
      </c>
      <c r="H80" s="84">
        <v>0.0</v>
      </c>
      <c r="I80" s="84">
        <v>0.0</v>
      </c>
      <c r="J80" s="84">
        <v>0.0</v>
      </c>
      <c r="K80" s="84">
        <v>0.0</v>
      </c>
      <c r="L80" s="146">
        <v>0.0</v>
      </c>
      <c r="M80" s="29"/>
    </row>
    <row r="81">
      <c r="A81" s="61"/>
      <c r="B81" s="150"/>
      <c r="C81" s="64" t="s">
        <v>433</v>
      </c>
      <c r="D81" s="64"/>
      <c r="E81" s="64"/>
      <c r="F81" s="64" t="s">
        <v>140</v>
      </c>
      <c r="G81" s="84">
        <v>0.0</v>
      </c>
      <c r="H81" s="84">
        <v>0.0</v>
      </c>
      <c r="I81" s="84">
        <v>0.0</v>
      </c>
      <c r="J81" s="84">
        <v>0.0</v>
      </c>
      <c r="K81" s="84">
        <v>0.0</v>
      </c>
      <c r="L81" s="146">
        <v>0.0</v>
      </c>
      <c r="M81" s="29"/>
    </row>
    <row r="82">
      <c r="A82" s="61"/>
      <c r="B82" s="150"/>
      <c r="C82" s="64" t="s">
        <v>434</v>
      </c>
      <c r="D82" s="64"/>
      <c r="E82" s="64"/>
      <c r="F82" s="64" t="s">
        <v>140</v>
      </c>
      <c r="G82" s="84">
        <v>0.0</v>
      </c>
      <c r="H82" s="84">
        <v>0.0</v>
      </c>
      <c r="I82" s="84">
        <v>0.0</v>
      </c>
      <c r="J82" s="84">
        <v>0.0</v>
      </c>
      <c r="K82" s="84">
        <v>0.0</v>
      </c>
      <c r="L82" s="146">
        <v>0.0</v>
      </c>
      <c r="M82" s="29"/>
    </row>
    <row r="83">
      <c r="A83" s="61"/>
      <c r="B83" s="151" t="s">
        <v>435</v>
      </c>
      <c r="C83" s="9"/>
      <c r="D83" s="150"/>
      <c r="E83" s="150"/>
      <c r="F83" s="64"/>
      <c r="G83" s="84"/>
      <c r="H83" s="84"/>
      <c r="I83" s="84"/>
      <c r="J83" s="84"/>
      <c r="K83" s="84"/>
      <c r="L83" s="146"/>
      <c r="M83" s="29"/>
    </row>
    <row r="84">
      <c r="A84" s="61"/>
      <c r="B84" s="150"/>
      <c r="C84" s="64" t="s">
        <v>436</v>
      </c>
      <c r="D84" s="64"/>
      <c r="E84" s="64"/>
      <c r="F84" s="64" t="s">
        <v>140</v>
      </c>
      <c r="G84" s="84">
        <v>13.0</v>
      </c>
      <c r="H84" s="84">
        <v>13.0</v>
      </c>
      <c r="I84" s="84">
        <v>13.0</v>
      </c>
      <c r="J84" s="84">
        <v>13.0</v>
      </c>
      <c r="K84" s="84">
        <v>13.0</v>
      </c>
      <c r="L84" s="152">
        <v>16.0</v>
      </c>
      <c r="M84" s="29"/>
    </row>
    <row r="85">
      <c r="A85" s="61"/>
      <c r="B85" s="150"/>
      <c r="C85" s="64" t="s">
        <v>437</v>
      </c>
      <c r="D85" s="64"/>
      <c r="E85" s="64"/>
      <c r="F85" s="64" t="s">
        <v>140</v>
      </c>
      <c r="G85" s="84">
        <v>0.0</v>
      </c>
      <c r="H85" s="84">
        <v>0.0</v>
      </c>
      <c r="I85" s="84">
        <v>0.0</v>
      </c>
      <c r="J85" s="84">
        <v>0.0</v>
      </c>
      <c r="K85" s="84">
        <v>0.0</v>
      </c>
      <c r="L85" s="152">
        <v>0.0</v>
      </c>
      <c r="M85" s="29"/>
    </row>
    <row r="86">
      <c r="A86" s="61"/>
      <c r="B86" s="150"/>
      <c r="C86" s="64" t="s">
        <v>438</v>
      </c>
      <c r="D86" s="64"/>
      <c r="E86" s="64"/>
      <c r="F86" s="64" t="s">
        <v>140</v>
      </c>
      <c r="G86" s="84">
        <v>0.0</v>
      </c>
      <c r="H86" s="84">
        <v>0.0</v>
      </c>
      <c r="I86" s="84">
        <v>0.0</v>
      </c>
      <c r="J86" s="84">
        <v>0.0</v>
      </c>
      <c r="K86" s="84">
        <v>0.0</v>
      </c>
      <c r="L86" s="152">
        <v>0.0</v>
      </c>
      <c r="M86" s="29"/>
    </row>
    <row r="87">
      <c r="A87" s="61"/>
      <c r="B87" s="150"/>
      <c r="C87" s="64" t="s">
        <v>439</v>
      </c>
      <c r="D87" s="64"/>
      <c r="E87" s="64"/>
      <c r="F87" s="64" t="s">
        <v>140</v>
      </c>
      <c r="G87" s="84">
        <v>2.0</v>
      </c>
      <c r="H87" s="84">
        <v>2.0</v>
      </c>
      <c r="I87" s="84">
        <v>2.0</v>
      </c>
      <c r="J87" s="84">
        <v>2.0</v>
      </c>
      <c r="K87" s="84">
        <v>2.0</v>
      </c>
      <c r="L87" s="152">
        <v>2.0</v>
      </c>
      <c r="M87" s="29"/>
    </row>
    <row r="88">
      <c r="A88" s="61"/>
      <c r="B88" s="150"/>
      <c r="C88" s="64" t="s">
        <v>440</v>
      </c>
      <c r="D88" s="64"/>
      <c r="E88" s="64"/>
      <c r="F88" s="64" t="s">
        <v>140</v>
      </c>
      <c r="G88" s="84">
        <v>2.0</v>
      </c>
      <c r="H88" s="84">
        <v>2.0</v>
      </c>
      <c r="I88" s="84">
        <v>2.0</v>
      </c>
      <c r="J88" s="84">
        <v>2.0</v>
      </c>
      <c r="K88" s="84">
        <v>2.0</v>
      </c>
      <c r="L88" s="152">
        <v>2.0</v>
      </c>
      <c r="M88" s="29"/>
    </row>
    <row r="89">
      <c r="A89" s="61"/>
      <c r="B89" s="150"/>
      <c r="C89" s="64" t="s">
        <v>441</v>
      </c>
      <c r="D89" s="64"/>
      <c r="E89" s="64"/>
      <c r="F89" s="64" t="s">
        <v>140</v>
      </c>
      <c r="G89" s="84">
        <v>0.0</v>
      </c>
      <c r="H89" s="84">
        <v>0.0</v>
      </c>
      <c r="I89" s="84">
        <v>0.0</v>
      </c>
      <c r="J89" s="84">
        <v>0.0</v>
      </c>
      <c r="K89" s="84">
        <v>0.0</v>
      </c>
      <c r="L89" s="152">
        <v>0.0</v>
      </c>
      <c r="M89" s="29"/>
    </row>
    <row r="90">
      <c r="A90" s="61"/>
      <c r="B90" s="64"/>
      <c r="C90" s="153" t="s">
        <v>442</v>
      </c>
      <c r="D90" s="154"/>
      <c r="E90" s="154"/>
      <c r="F90" s="155"/>
      <c r="G90" s="156"/>
      <c r="H90" s="156"/>
      <c r="I90" s="156"/>
      <c r="J90" s="156"/>
      <c r="K90" s="156"/>
      <c r="L90" s="157"/>
      <c r="M90" s="29"/>
    </row>
    <row r="91">
      <c r="A91" s="61"/>
      <c r="B91" s="64"/>
      <c r="C91" s="158" t="s">
        <v>443</v>
      </c>
      <c r="D91" s="159"/>
      <c r="E91" s="159"/>
      <c r="F91" s="160" t="s">
        <v>140</v>
      </c>
      <c r="G91" s="161">
        <v>2.0</v>
      </c>
      <c r="H91" s="161">
        <v>2.0</v>
      </c>
      <c r="I91" s="161">
        <v>2.0</v>
      </c>
      <c r="J91" s="161">
        <v>2.0</v>
      </c>
      <c r="K91" s="161">
        <v>2.0</v>
      </c>
      <c r="L91" s="162">
        <v>2.0</v>
      </c>
      <c r="M91" s="29"/>
    </row>
    <row r="92">
      <c r="A92" s="61"/>
      <c r="B92" s="64"/>
      <c r="C92" s="158" t="s">
        <v>444</v>
      </c>
      <c r="D92" s="159"/>
      <c r="E92" s="159"/>
      <c r="F92" s="160" t="s">
        <v>140</v>
      </c>
      <c r="G92" s="161" t="s">
        <v>445</v>
      </c>
      <c r="H92" s="161" t="s">
        <v>445</v>
      </c>
      <c r="I92" s="161">
        <v>1.0</v>
      </c>
      <c r="J92" s="161">
        <v>3.0</v>
      </c>
      <c r="K92" s="161">
        <v>3.0</v>
      </c>
      <c r="L92" s="162">
        <v>3.0</v>
      </c>
      <c r="M92" s="29"/>
    </row>
    <row r="93">
      <c r="A93" s="61"/>
      <c r="B93" s="64"/>
      <c r="C93" s="158" t="s">
        <v>446</v>
      </c>
      <c r="D93" s="159"/>
      <c r="E93" s="159"/>
      <c r="F93" s="160" t="s">
        <v>140</v>
      </c>
      <c r="G93" s="161">
        <v>1.0</v>
      </c>
      <c r="H93" s="161">
        <v>2.0</v>
      </c>
      <c r="I93" s="161">
        <v>2.0</v>
      </c>
      <c r="J93" s="161">
        <v>5.0</v>
      </c>
      <c r="K93" s="161">
        <v>5.0</v>
      </c>
      <c r="L93" s="162">
        <v>5.0</v>
      </c>
      <c r="M93" s="29"/>
    </row>
    <row r="94">
      <c r="A94" s="61"/>
      <c r="B94" s="64"/>
      <c r="C94" s="158" t="s">
        <v>447</v>
      </c>
      <c r="D94" s="159"/>
      <c r="E94" s="159"/>
      <c r="F94" s="160" t="s">
        <v>140</v>
      </c>
      <c r="G94" s="161">
        <v>1.0</v>
      </c>
      <c r="H94" s="161">
        <v>1.0</v>
      </c>
      <c r="I94" s="161">
        <v>2.0</v>
      </c>
      <c r="J94" s="161">
        <v>2.0</v>
      </c>
      <c r="K94" s="161">
        <v>2.0</v>
      </c>
      <c r="L94" s="162">
        <v>2.0</v>
      </c>
      <c r="M94" s="29"/>
    </row>
    <row r="95">
      <c r="A95" s="61"/>
      <c r="B95" s="64"/>
      <c r="C95" s="158" t="s">
        <v>448</v>
      </c>
      <c r="D95" s="159"/>
      <c r="E95" s="159"/>
      <c r="F95" s="160" t="s">
        <v>140</v>
      </c>
      <c r="G95" s="161">
        <v>1.0</v>
      </c>
      <c r="H95" s="161">
        <v>1.0</v>
      </c>
      <c r="I95" s="161">
        <v>1.0</v>
      </c>
      <c r="J95" s="161">
        <v>1.0</v>
      </c>
      <c r="K95" s="161">
        <v>1.0</v>
      </c>
      <c r="L95" s="162">
        <v>1.0</v>
      </c>
      <c r="M95" s="29"/>
    </row>
    <row r="96">
      <c r="A96" s="61"/>
      <c r="B96" s="64"/>
      <c r="C96" s="158" t="s">
        <v>449</v>
      </c>
      <c r="D96" s="159"/>
      <c r="E96" s="159"/>
      <c r="F96" s="160" t="s">
        <v>140</v>
      </c>
      <c r="G96" s="161">
        <v>1.0</v>
      </c>
      <c r="H96" s="161">
        <v>1.0</v>
      </c>
      <c r="I96" s="161">
        <v>1.0</v>
      </c>
      <c r="J96" s="161">
        <v>1.0</v>
      </c>
      <c r="K96" s="161">
        <v>1.0</v>
      </c>
      <c r="L96" s="162">
        <v>1.0</v>
      </c>
      <c r="M96" s="29"/>
    </row>
    <row r="97">
      <c r="A97" s="61"/>
      <c r="B97" s="64"/>
      <c r="C97" s="158" t="s">
        <v>450</v>
      </c>
      <c r="D97" s="159"/>
      <c r="E97" s="159"/>
      <c r="F97" s="160" t="s">
        <v>140</v>
      </c>
      <c r="G97" s="161">
        <v>1.0</v>
      </c>
      <c r="H97" s="161">
        <v>1.0</v>
      </c>
      <c r="I97" s="161">
        <v>1.0</v>
      </c>
      <c r="J97" s="161">
        <v>1.0</v>
      </c>
      <c r="K97" s="161">
        <v>1.0</v>
      </c>
      <c r="L97" s="162">
        <v>1.0</v>
      </c>
      <c r="M97" s="29"/>
    </row>
    <row r="98">
      <c r="A98" s="61"/>
      <c r="B98" s="64"/>
      <c r="C98" s="158" t="s">
        <v>451</v>
      </c>
      <c r="D98" s="159"/>
      <c r="E98" s="159"/>
      <c r="F98" s="160" t="s">
        <v>140</v>
      </c>
      <c r="G98" s="161">
        <v>1.0</v>
      </c>
      <c r="H98" s="161">
        <v>1.0</v>
      </c>
      <c r="I98" s="161">
        <v>1.0</v>
      </c>
      <c r="J98" s="161">
        <v>1.0</v>
      </c>
      <c r="K98" s="161">
        <v>1.0</v>
      </c>
      <c r="L98" s="162">
        <v>1.0</v>
      </c>
      <c r="M98" s="29"/>
    </row>
    <row r="99">
      <c r="A99" s="61"/>
      <c r="B99" s="64"/>
      <c r="C99" s="158" t="s">
        <v>452</v>
      </c>
      <c r="D99" s="159"/>
      <c r="E99" s="159"/>
      <c r="F99" s="160" t="s">
        <v>140</v>
      </c>
      <c r="G99" s="161">
        <v>1.0</v>
      </c>
      <c r="H99" s="161">
        <v>1.0</v>
      </c>
      <c r="I99" s="161">
        <v>1.0</v>
      </c>
      <c r="J99" s="161">
        <v>1.0</v>
      </c>
      <c r="K99" s="161">
        <v>1.0</v>
      </c>
      <c r="L99" s="162">
        <v>1.0</v>
      </c>
      <c r="M99" s="29"/>
    </row>
    <row r="100">
      <c r="A100" s="61"/>
      <c r="B100" s="64"/>
      <c r="C100" s="158" t="s">
        <v>453</v>
      </c>
      <c r="D100" s="159"/>
      <c r="E100" s="159"/>
      <c r="F100" s="160" t="s">
        <v>140</v>
      </c>
      <c r="G100" s="161">
        <v>1.0</v>
      </c>
      <c r="H100" s="161">
        <v>1.0</v>
      </c>
      <c r="I100" s="161">
        <v>1.0</v>
      </c>
      <c r="J100" s="161">
        <v>1.0</v>
      </c>
      <c r="K100" s="161">
        <v>1.0</v>
      </c>
      <c r="L100" s="162">
        <v>1.0</v>
      </c>
      <c r="M100" s="29"/>
    </row>
    <row r="101">
      <c r="A101" s="61"/>
      <c r="B101" s="64"/>
      <c r="C101" s="158" t="s">
        <v>454</v>
      </c>
      <c r="D101" s="159"/>
      <c r="E101" s="159"/>
      <c r="F101" s="160" t="s">
        <v>140</v>
      </c>
      <c r="G101" s="161">
        <v>2.0</v>
      </c>
      <c r="H101" s="161">
        <v>2.0</v>
      </c>
      <c r="I101" s="161">
        <v>2.0</v>
      </c>
      <c r="J101" s="161">
        <v>2.0</v>
      </c>
      <c r="K101" s="161">
        <v>2.0</v>
      </c>
      <c r="L101" s="162">
        <v>2.0</v>
      </c>
      <c r="M101" s="29"/>
    </row>
    <row r="102">
      <c r="A102" s="61"/>
      <c r="B102" s="64"/>
      <c r="C102" s="158" t="s">
        <v>455</v>
      </c>
      <c r="D102" s="159"/>
      <c r="E102" s="159"/>
      <c r="F102" s="160" t="s">
        <v>140</v>
      </c>
      <c r="G102" s="161">
        <v>6.0</v>
      </c>
      <c r="H102" s="161">
        <v>6.0</v>
      </c>
      <c r="I102" s="161">
        <v>6.0</v>
      </c>
      <c r="J102" s="161">
        <v>6.0</v>
      </c>
      <c r="K102" s="161">
        <v>6.0</v>
      </c>
      <c r="L102" s="162">
        <v>6.0</v>
      </c>
      <c r="M102" s="29"/>
    </row>
    <row r="103">
      <c r="A103" s="61"/>
      <c r="B103" s="64"/>
      <c r="C103" s="158" t="s">
        <v>456</v>
      </c>
      <c r="D103" s="159"/>
      <c r="E103" s="159"/>
      <c r="F103" s="160" t="s">
        <v>140</v>
      </c>
      <c r="G103" s="161">
        <v>1.0</v>
      </c>
      <c r="H103" s="161">
        <v>1.0</v>
      </c>
      <c r="I103" s="161">
        <v>1.0</v>
      </c>
      <c r="J103" s="161">
        <v>1.0</v>
      </c>
      <c r="K103" s="161">
        <v>1.0</v>
      </c>
      <c r="L103" s="162">
        <v>1.0</v>
      </c>
      <c r="M103" s="29"/>
    </row>
    <row r="104">
      <c r="A104" s="61"/>
      <c r="B104" s="64"/>
      <c r="C104" s="158" t="s">
        <v>457</v>
      </c>
      <c r="D104" s="159"/>
      <c r="E104" s="159"/>
      <c r="F104" s="160" t="s">
        <v>140</v>
      </c>
      <c r="G104" s="161">
        <v>4.0</v>
      </c>
      <c r="H104" s="161">
        <v>4.0</v>
      </c>
      <c r="I104" s="161">
        <v>4.0</v>
      </c>
      <c r="J104" s="161">
        <v>4.0</v>
      </c>
      <c r="K104" s="161">
        <v>4.0</v>
      </c>
      <c r="L104" s="162">
        <v>4.0</v>
      </c>
      <c r="M104" s="29"/>
    </row>
    <row r="105">
      <c r="A105" s="61"/>
      <c r="B105" s="151" t="s">
        <v>458</v>
      </c>
      <c r="C105" s="9"/>
      <c r="D105" s="150"/>
      <c r="E105" s="150"/>
      <c r="F105" s="64"/>
      <c r="G105" s="84"/>
      <c r="H105" s="84"/>
      <c r="I105" s="84"/>
      <c r="J105" s="84"/>
      <c r="K105" s="84"/>
      <c r="L105" s="146"/>
      <c r="M105" s="29"/>
    </row>
    <row r="106">
      <c r="A106" s="61"/>
      <c r="B106" s="150"/>
      <c r="C106" s="64" t="s">
        <v>459</v>
      </c>
      <c r="D106" s="64"/>
      <c r="E106" s="64"/>
      <c r="F106" s="64" t="s">
        <v>140</v>
      </c>
      <c r="G106" s="84">
        <v>1.0</v>
      </c>
      <c r="H106" s="84">
        <v>1.0</v>
      </c>
      <c r="I106" s="84">
        <v>1.0</v>
      </c>
      <c r="J106" s="84">
        <v>1.0</v>
      </c>
      <c r="K106" s="84">
        <v>1.0</v>
      </c>
      <c r="L106" s="146">
        <v>1.0</v>
      </c>
      <c r="M106" s="29"/>
    </row>
    <row r="107">
      <c r="A107" s="61"/>
      <c r="B107" s="150"/>
      <c r="C107" s="64" t="s">
        <v>460</v>
      </c>
      <c r="D107" s="64"/>
      <c r="E107" s="64"/>
      <c r="F107" s="64" t="s">
        <v>140</v>
      </c>
      <c r="G107" s="84">
        <v>1.0</v>
      </c>
      <c r="H107" s="84">
        <v>1.0</v>
      </c>
      <c r="I107" s="84">
        <v>1.0</v>
      </c>
      <c r="J107" s="84">
        <v>1.0</v>
      </c>
      <c r="K107" s="84">
        <v>1.0</v>
      </c>
      <c r="L107" s="146">
        <v>1.0</v>
      </c>
      <c r="M107" s="29"/>
    </row>
    <row r="108">
      <c r="A108" s="61"/>
      <c r="B108" s="150"/>
      <c r="C108" s="64" t="s">
        <v>461</v>
      </c>
      <c r="D108" s="64"/>
      <c r="E108" s="64"/>
      <c r="F108" s="64" t="s">
        <v>140</v>
      </c>
      <c r="G108" s="84">
        <v>2.0</v>
      </c>
      <c r="H108" s="84">
        <v>2.0</v>
      </c>
      <c r="I108" s="84">
        <v>2.0</v>
      </c>
      <c r="J108" s="84">
        <v>2.0</v>
      </c>
      <c r="K108" s="84">
        <v>2.0</v>
      </c>
      <c r="L108" s="146">
        <v>2.0</v>
      </c>
      <c r="M108" s="29"/>
    </row>
    <row r="109">
      <c r="A109" s="61"/>
      <c r="B109" s="150"/>
      <c r="C109" s="64" t="s">
        <v>462</v>
      </c>
      <c r="D109" s="64"/>
      <c r="E109" s="64"/>
      <c r="F109" s="64" t="s">
        <v>140</v>
      </c>
      <c r="G109" s="84">
        <v>0.0</v>
      </c>
      <c r="H109" s="84">
        <v>0.0</v>
      </c>
      <c r="I109" s="84">
        <v>0.0</v>
      </c>
      <c r="J109" s="84">
        <v>0.0</v>
      </c>
      <c r="K109" s="84">
        <v>0.0</v>
      </c>
      <c r="L109" s="146">
        <v>0.0</v>
      </c>
      <c r="M109" s="29"/>
    </row>
    <row r="110">
      <c r="A110" s="61"/>
      <c r="B110" s="151" t="s">
        <v>463</v>
      </c>
      <c r="C110" s="9"/>
      <c r="D110" s="150"/>
      <c r="E110" s="150"/>
      <c r="F110" s="64"/>
      <c r="G110" s="84"/>
      <c r="H110" s="84"/>
      <c r="I110" s="84"/>
      <c r="J110" s="84"/>
      <c r="K110" s="84"/>
      <c r="L110" s="146"/>
      <c r="M110" s="29"/>
    </row>
    <row r="111">
      <c r="A111" s="61"/>
      <c r="B111" s="150"/>
      <c r="C111" s="64" t="s">
        <v>464</v>
      </c>
      <c r="D111" s="64"/>
      <c r="E111" s="64"/>
      <c r="F111" s="64" t="s">
        <v>140</v>
      </c>
      <c r="G111" s="84">
        <v>3.0</v>
      </c>
      <c r="H111" s="84">
        <v>3.0</v>
      </c>
      <c r="I111" s="84">
        <v>3.0</v>
      </c>
      <c r="J111" s="84">
        <v>3.0</v>
      </c>
      <c r="K111" s="84">
        <v>3.0</v>
      </c>
      <c r="L111" s="146">
        <v>3.0</v>
      </c>
      <c r="M111" s="29"/>
    </row>
    <row r="112">
      <c r="A112" s="61"/>
      <c r="B112" s="150"/>
      <c r="C112" s="64" t="s">
        <v>465</v>
      </c>
      <c r="D112" s="64"/>
      <c r="E112" s="64"/>
      <c r="F112" s="64" t="s">
        <v>140</v>
      </c>
      <c r="G112" s="84">
        <v>0.0</v>
      </c>
      <c r="H112" s="84">
        <v>0.0</v>
      </c>
      <c r="I112" s="84">
        <v>0.0</v>
      </c>
      <c r="J112" s="84">
        <v>0.0</v>
      </c>
      <c r="K112" s="84">
        <v>0.0</v>
      </c>
      <c r="L112" s="146">
        <v>0.0</v>
      </c>
      <c r="M112" s="29"/>
    </row>
    <row r="113">
      <c r="A113" s="61"/>
      <c r="B113" s="150"/>
      <c r="C113" s="64" t="s">
        <v>466</v>
      </c>
      <c r="D113" s="163"/>
      <c r="E113" s="163"/>
      <c r="F113" s="64" t="s">
        <v>140</v>
      </c>
      <c r="G113" s="84">
        <v>17.0</v>
      </c>
      <c r="H113" s="84">
        <v>17.0</v>
      </c>
      <c r="I113" s="84">
        <v>17.0</v>
      </c>
      <c r="J113" s="84">
        <v>17.0</v>
      </c>
      <c r="K113" s="84">
        <v>17.0</v>
      </c>
      <c r="L113" s="152">
        <v>17.0</v>
      </c>
      <c r="M113" s="29"/>
    </row>
    <row r="114">
      <c r="A114" s="61"/>
      <c r="B114" s="150"/>
      <c r="C114" s="64" t="s">
        <v>467</v>
      </c>
      <c r="D114" s="163"/>
      <c r="E114" s="163"/>
      <c r="F114" s="64" t="s">
        <v>140</v>
      </c>
      <c r="G114" s="84">
        <v>1.0</v>
      </c>
      <c r="H114" s="84">
        <v>1.0</v>
      </c>
      <c r="I114" s="84">
        <v>1.0</v>
      </c>
      <c r="J114" s="84">
        <v>1.0</v>
      </c>
      <c r="K114" s="84">
        <v>1.0</v>
      </c>
      <c r="L114" s="146">
        <v>1.0</v>
      </c>
      <c r="M114" s="29"/>
    </row>
    <row r="115">
      <c r="A115" s="61"/>
      <c r="B115" s="150"/>
      <c r="C115" s="64" t="s">
        <v>468</v>
      </c>
      <c r="D115" s="163"/>
      <c r="E115" s="163"/>
      <c r="F115" s="64" t="s">
        <v>140</v>
      </c>
      <c r="G115" s="84">
        <v>2.0</v>
      </c>
      <c r="H115" s="84">
        <v>2.0</v>
      </c>
      <c r="I115" s="84">
        <v>2.0</v>
      </c>
      <c r="J115" s="84">
        <v>2.0</v>
      </c>
      <c r="K115" s="84">
        <v>2.0</v>
      </c>
      <c r="L115" s="146">
        <v>2.0</v>
      </c>
      <c r="M115" s="29"/>
    </row>
    <row r="116">
      <c r="A116" s="61"/>
      <c r="B116" s="150"/>
      <c r="C116" s="64" t="s">
        <v>469</v>
      </c>
      <c r="D116" s="163"/>
      <c r="E116" s="163"/>
      <c r="F116" s="64" t="s">
        <v>140</v>
      </c>
      <c r="G116" s="84">
        <v>2.0</v>
      </c>
      <c r="H116" s="84">
        <v>2.0</v>
      </c>
      <c r="I116" s="84">
        <v>2.0</v>
      </c>
      <c r="J116" s="84">
        <v>2.0</v>
      </c>
      <c r="K116" s="84">
        <v>2.0</v>
      </c>
      <c r="L116" s="146">
        <v>2.0</v>
      </c>
      <c r="M116" s="29"/>
    </row>
    <row r="117">
      <c r="A117" s="61"/>
      <c r="B117" s="150"/>
      <c r="C117" s="64" t="s">
        <v>470</v>
      </c>
      <c r="D117" s="64"/>
      <c r="E117" s="64"/>
      <c r="F117" s="64" t="s">
        <v>140</v>
      </c>
      <c r="G117" s="84">
        <v>0.0</v>
      </c>
      <c r="H117" s="84">
        <v>0.0</v>
      </c>
      <c r="I117" s="84">
        <v>0.0</v>
      </c>
      <c r="J117" s="84">
        <v>0.0</v>
      </c>
      <c r="K117" s="84">
        <v>0.0</v>
      </c>
      <c r="L117" s="146">
        <v>0.0</v>
      </c>
      <c r="M117" s="29"/>
    </row>
    <row r="118">
      <c r="A118" s="61"/>
      <c r="B118" s="151" t="s">
        <v>471</v>
      </c>
      <c r="C118" s="9"/>
      <c r="D118" s="64"/>
      <c r="E118" s="64"/>
      <c r="F118" s="64" t="s">
        <v>140</v>
      </c>
      <c r="G118" s="84">
        <v>0.0</v>
      </c>
      <c r="H118" s="84">
        <v>0.0</v>
      </c>
      <c r="I118" s="84">
        <v>0.0</v>
      </c>
      <c r="J118" s="84">
        <v>0.0</v>
      </c>
      <c r="K118" s="84">
        <v>0.0</v>
      </c>
      <c r="L118" s="146">
        <v>0.0</v>
      </c>
      <c r="M118" s="29"/>
    </row>
    <row r="119">
      <c r="A119" s="61"/>
      <c r="B119" s="151" t="s">
        <v>472</v>
      </c>
      <c r="C119" s="9"/>
      <c r="D119" s="150"/>
      <c r="E119" s="150"/>
      <c r="F119" s="64"/>
      <c r="G119" s="84"/>
      <c r="H119" s="84"/>
      <c r="I119" s="84"/>
      <c r="J119" s="84"/>
      <c r="K119" s="84"/>
      <c r="L119" s="146"/>
      <c r="M119" s="29"/>
    </row>
    <row r="120">
      <c r="A120" s="61"/>
      <c r="B120" s="150"/>
      <c r="C120" s="64" t="s">
        <v>473</v>
      </c>
      <c r="D120" s="64"/>
      <c r="E120" s="64"/>
      <c r="F120" s="64" t="s">
        <v>140</v>
      </c>
      <c r="G120" s="84">
        <v>0.0</v>
      </c>
      <c r="H120" s="84">
        <v>0.0</v>
      </c>
      <c r="I120" s="84">
        <v>0.0</v>
      </c>
      <c r="J120" s="84">
        <v>0.0</v>
      </c>
      <c r="K120" s="84">
        <v>0.0</v>
      </c>
      <c r="L120" s="146">
        <v>0.0</v>
      </c>
      <c r="M120" s="29"/>
    </row>
    <row r="121">
      <c r="A121" s="61"/>
      <c r="B121" s="150"/>
      <c r="C121" s="64" t="s">
        <v>474</v>
      </c>
      <c r="D121" s="64"/>
      <c r="E121" s="64"/>
      <c r="F121" s="64" t="s">
        <v>140</v>
      </c>
      <c r="G121" s="84">
        <v>0.0</v>
      </c>
      <c r="H121" s="84">
        <v>0.0</v>
      </c>
      <c r="I121" s="84">
        <v>0.0</v>
      </c>
      <c r="J121" s="84">
        <v>0.0</v>
      </c>
      <c r="K121" s="84">
        <v>0.0</v>
      </c>
      <c r="L121" s="146">
        <v>0.0</v>
      </c>
      <c r="M121" s="29"/>
    </row>
    <row r="122">
      <c r="A122" s="61"/>
      <c r="B122" s="150"/>
      <c r="C122" s="153" t="s">
        <v>475</v>
      </c>
      <c r="D122" s="155"/>
      <c r="E122" s="155"/>
      <c r="F122" s="164" t="s">
        <v>140</v>
      </c>
      <c r="G122" s="165">
        <v>1.0</v>
      </c>
      <c r="H122" s="165">
        <v>1.0</v>
      </c>
      <c r="I122" s="165">
        <v>1.0</v>
      </c>
      <c r="J122" s="165">
        <v>1.0</v>
      </c>
      <c r="K122" s="165">
        <v>1.0</v>
      </c>
      <c r="L122" s="166">
        <v>1.0</v>
      </c>
      <c r="M122" s="29"/>
    </row>
    <row r="123">
      <c r="A123" s="61"/>
      <c r="B123" s="150"/>
      <c r="C123" s="64" t="s">
        <v>476</v>
      </c>
      <c r="D123" s="64"/>
      <c r="E123" s="64"/>
      <c r="F123" s="64" t="s">
        <v>140</v>
      </c>
      <c r="G123" s="84">
        <v>0.0</v>
      </c>
      <c r="H123" s="84">
        <v>0.0</v>
      </c>
      <c r="I123" s="84">
        <v>0.0</v>
      </c>
      <c r="J123" s="84">
        <v>0.0</v>
      </c>
      <c r="K123" s="84">
        <v>0.0</v>
      </c>
      <c r="L123" s="146">
        <v>0.0</v>
      </c>
      <c r="M123" s="29"/>
    </row>
    <row r="124">
      <c r="A124" s="61"/>
      <c r="B124" s="151" t="s">
        <v>477</v>
      </c>
      <c r="C124" s="9"/>
      <c r="D124" s="150"/>
      <c r="E124" s="150"/>
      <c r="F124" s="64"/>
      <c r="G124" s="84"/>
      <c r="H124" s="84"/>
      <c r="I124" s="84"/>
      <c r="J124" s="84"/>
      <c r="K124" s="84"/>
      <c r="L124" s="146"/>
      <c r="M124" s="29"/>
    </row>
    <row r="125">
      <c r="A125" s="61"/>
      <c r="B125" s="150"/>
      <c r="C125" s="64" t="s">
        <v>478</v>
      </c>
      <c r="D125" s="163"/>
      <c r="E125" s="163"/>
      <c r="F125" s="64" t="s">
        <v>140</v>
      </c>
      <c r="G125" s="84">
        <v>1.0</v>
      </c>
      <c r="H125" s="84">
        <v>1.0</v>
      </c>
      <c r="I125" s="84">
        <v>1.0</v>
      </c>
      <c r="J125" s="84">
        <v>1.0</v>
      </c>
      <c r="K125" s="84">
        <v>1.0</v>
      </c>
      <c r="L125" s="146">
        <v>1.0</v>
      </c>
      <c r="M125" s="29"/>
    </row>
    <row r="126">
      <c r="A126" s="61"/>
      <c r="B126" s="150"/>
      <c r="C126" s="64" t="s">
        <v>479</v>
      </c>
      <c r="D126" s="163"/>
      <c r="E126" s="163"/>
      <c r="F126" s="64" t="s">
        <v>140</v>
      </c>
      <c r="G126" s="84">
        <v>5.0</v>
      </c>
      <c r="H126" s="84">
        <v>5.0</v>
      </c>
      <c r="I126" s="84">
        <v>5.0</v>
      </c>
      <c r="J126" s="84">
        <v>5.0</v>
      </c>
      <c r="K126" s="84">
        <v>5.0</v>
      </c>
      <c r="L126" s="146">
        <v>5.0</v>
      </c>
      <c r="M126" s="29"/>
    </row>
    <row r="127">
      <c r="A127" s="61"/>
      <c r="B127" s="150"/>
      <c r="C127" s="64" t="s">
        <v>480</v>
      </c>
      <c r="D127" s="163"/>
      <c r="E127" s="163"/>
      <c r="F127" s="64" t="s">
        <v>140</v>
      </c>
      <c r="G127" s="84">
        <v>3.0</v>
      </c>
      <c r="H127" s="84">
        <v>3.0</v>
      </c>
      <c r="I127" s="84">
        <v>3.0</v>
      </c>
      <c r="J127" s="84">
        <v>3.0</v>
      </c>
      <c r="K127" s="84">
        <v>3.0</v>
      </c>
      <c r="L127" s="146">
        <v>3.0</v>
      </c>
      <c r="M127" s="29"/>
    </row>
    <row r="128">
      <c r="A128" s="61"/>
      <c r="B128" s="150"/>
      <c r="C128" s="64" t="s">
        <v>481</v>
      </c>
      <c r="D128" s="163"/>
      <c r="E128" s="163"/>
      <c r="F128" s="64" t="s">
        <v>140</v>
      </c>
      <c r="G128" s="84">
        <v>4.0</v>
      </c>
      <c r="H128" s="84">
        <v>4.0</v>
      </c>
      <c r="I128" s="84">
        <v>4.0</v>
      </c>
      <c r="J128" s="84">
        <v>4.0</v>
      </c>
      <c r="K128" s="84">
        <v>4.0</v>
      </c>
      <c r="L128" s="146">
        <v>4.0</v>
      </c>
      <c r="M128" s="29"/>
    </row>
    <row r="129">
      <c r="A129" s="61"/>
      <c r="B129" s="150"/>
      <c r="C129" s="64" t="s">
        <v>482</v>
      </c>
      <c r="D129" s="163"/>
      <c r="E129" s="163"/>
      <c r="F129" s="64" t="s">
        <v>140</v>
      </c>
      <c r="G129" s="84">
        <v>2.0</v>
      </c>
      <c r="H129" s="84">
        <v>2.0</v>
      </c>
      <c r="I129" s="84">
        <v>2.0</v>
      </c>
      <c r="J129" s="84">
        <v>2.0</v>
      </c>
      <c r="K129" s="84">
        <v>2.0</v>
      </c>
      <c r="L129" s="146">
        <v>3.0</v>
      </c>
      <c r="M129" s="29"/>
    </row>
    <row r="130">
      <c r="A130" s="61"/>
      <c r="B130" s="150"/>
      <c r="C130" s="64" t="s">
        <v>483</v>
      </c>
      <c r="D130" s="64"/>
      <c r="E130" s="64"/>
      <c r="F130" s="64" t="s">
        <v>140</v>
      </c>
      <c r="G130" s="84">
        <v>0.0</v>
      </c>
      <c r="H130" s="84">
        <v>0.0</v>
      </c>
      <c r="I130" s="84">
        <v>0.0</v>
      </c>
      <c r="J130" s="84">
        <v>0.0</v>
      </c>
      <c r="K130" s="84">
        <v>0.0</v>
      </c>
      <c r="L130" s="146">
        <v>0.0</v>
      </c>
      <c r="M130" s="29"/>
    </row>
    <row r="131">
      <c r="A131" s="61"/>
      <c r="B131" s="150"/>
      <c r="C131" s="64" t="s">
        <v>484</v>
      </c>
      <c r="D131" s="64"/>
      <c r="E131" s="64"/>
      <c r="F131" s="64" t="s">
        <v>140</v>
      </c>
      <c r="G131" s="84">
        <v>0.0</v>
      </c>
      <c r="H131" s="84">
        <v>0.0</v>
      </c>
      <c r="I131" s="84">
        <v>0.0</v>
      </c>
      <c r="J131" s="84">
        <v>0.0</v>
      </c>
      <c r="K131" s="84">
        <v>0.0</v>
      </c>
      <c r="L131" s="146">
        <v>0.0</v>
      </c>
      <c r="M131" s="29"/>
    </row>
    <row r="132">
      <c r="A132" s="61"/>
      <c r="B132" s="150"/>
      <c r="C132" s="64" t="s">
        <v>485</v>
      </c>
      <c r="D132" s="64"/>
      <c r="E132" s="64"/>
      <c r="F132" s="64" t="s">
        <v>140</v>
      </c>
      <c r="G132" s="84">
        <v>0.0</v>
      </c>
      <c r="H132" s="84">
        <v>0.0</v>
      </c>
      <c r="I132" s="84">
        <v>0.0</v>
      </c>
      <c r="J132" s="84">
        <v>0.0</v>
      </c>
      <c r="K132" s="84">
        <v>0.0</v>
      </c>
      <c r="L132" s="146">
        <v>0.0</v>
      </c>
      <c r="M132" s="29"/>
    </row>
    <row r="133">
      <c r="A133" s="61"/>
      <c r="B133" s="151" t="s">
        <v>486</v>
      </c>
      <c r="C133" s="9"/>
      <c r="D133" s="150"/>
      <c r="E133" s="150"/>
      <c r="F133" s="64"/>
      <c r="G133" s="84"/>
      <c r="H133" s="84"/>
      <c r="I133" s="84"/>
      <c r="J133" s="84"/>
      <c r="K133" s="84"/>
      <c r="L133" s="146"/>
      <c r="M133" s="29"/>
    </row>
    <row r="134">
      <c r="A134" s="61"/>
      <c r="B134" s="150"/>
      <c r="C134" s="64" t="s">
        <v>487</v>
      </c>
      <c r="D134" s="64"/>
      <c r="E134" s="64"/>
      <c r="F134" s="64" t="s">
        <v>140</v>
      </c>
      <c r="G134" s="84">
        <v>0.0</v>
      </c>
      <c r="H134" s="84">
        <v>0.0</v>
      </c>
      <c r="I134" s="84">
        <v>0.0</v>
      </c>
      <c r="J134" s="84">
        <v>0.0</v>
      </c>
      <c r="K134" s="84">
        <v>0.0</v>
      </c>
      <c r="L134" s="146">
        <v>0.0</v>
      </c>
      <c r="M134" s="29"/>
    </row>
    <row r="135">
      <c r="A135" s="61"/>
      <c r="B135" s="150"/>
      <c r="C135" s="64" t="s">
        <v>488</v>
      </c>
      <c r="D135" s="64"/>
      <c r="E135" s="64"/>
      <c r="F135" s="64" t="s">
        <v>140</v>
      </c>
      <c r="G135" s="84">
        <v>3.0</v>
      </c>
      <c r="H135" s="84">
        <v>3.0</v>
      </c>
      <c r="I135" s="84">
        <v>3.0</v>
      </c>
      <c r="J135" s="84">
        <v>0.0</v>
      </c>
      <c r="K135" s="84">
        <v>0.0</v>
      </c>
      <c r="L135" s="146">
        <v>0.0</v>
      </c>
      <c r="M135" s="29"/>
    </row>
    <row r="136">
      <c r="A136" s="167"/>
      <c r="B136" s="168" t="s">
        <v>489</v>
      </c>
      <c r="C136" s="9"/>
      <c r="D136" s="154"/>
      <c r="E136" s="154"/>
      <c r="F136" s="164"/>
      <c r="G136" s="169"/>
      <c r="H136" s="169"/>
      <c r="I136" s="169"/>
      <c r="J136" s="169"/>
      <c r="K136" s="169"/>
      <c r="L136" s="166"/>
      <c r="M136" s="29"/>
    </row>
    <row r="137">
      <c r="A137" s="170"/>
      <c r="B137" s="171"/>
      <c r="C137" s="172" t="s">
        <v>490</v>
      </c>
      <c r="D137" s="159"/>
      <c r="E137" s="159"/>
      <c r="F137" s="160" t="s">
        <v>140</v>
      </c>
      <c r="G137" s="173">
        <v>1.0</v>
      </c>
      <c r="H137" s="173">
        <v>1.0</v>
      </c>
      <c r="I137" s="173">
        <v>1.0</v>
      </c>
      <c r="J137" s="173">
        <v>1.0</v>
      </c>
      <c r="K137" s="173">
        <v>1.0</v>
      </c>
      <c r="L137" s="174">
        <v>1.0</v>
      </c>
      <c r="M137" s="29"/>
    </row>
    <row r="138">
      <c r="A138" s="170"/>
      <c r="B138" s="171"/>
      <c r="C138" s="172" t="s">
        <v>491</v>
      </c>
      <c r="D138" s="159"/>
      <c r="E138" s="159"/>
      <c r="F138" s="160" t="s">
        <v>140</v>
      </c>
      <c r="G138" s="173">
        <v>2.0</v>
      </c>
      <c r="H138" s="173">
        <v>2.0</v>
      </c>
      <c r="I138" s="173">
        <v>2.0</v>
      </c>
      <c r="J138" s="173">
        <v>2.0</v>
      </c>
      <c r="K138" s="173">
        <v>2.0</v>
      </c>
      <c r="L138" s="175">
        <v>2.0</v>
      </c>
      <c r="M138" s="29"/>
    </row>
    <row r="139">
      <c r="A139" s="170"/>
      <c r="B139" s="171"/>
      <c r="C139" s="172" t="s">
        <v>492</v>
      </c>
      <c r="D139" s="159"/>
      <c r="E139" s="159"/>
      <c r="F139" s="160" t="s">
        <v>140</v>
      </c>
      <c r="G139" s="84">
        <v>4.0</v>
      </c>
      <c r="H139" s="84">
        <v>10.0</v>
      </c>
      <c r="I139" s="84">
        <v>10.0</v>
      </c>
      <c r="J139" s="84">
        <v>11.0</v>
      </c>
      <c r="K139" s="84">
        <v>11.0</v>
      </c>
      <c r="L139" s="146">
        <v>12.0</v>
      </c>
      <c r="M139" s="29"/>
    </row>
    <row r="140">
      <c r="A140" s="170"/>
      <c r="B140" s="171"/>
      <c r="C140" s="172" t="s">
        <v>493</v>
      </c>
      <c r="D140" s="159"/>
      <c r="E140" s="159"/>
      <c r="F140" s="160" t="s">
        <v>140</v>
      </c>
      <c r="G140" s="173">
        <v>17.0</v>
      </c>
      <c r="H140" s="173">
        <v>17.0</v>
      </c>
      <c r="I140" s="173">
        <v>17.0</v>
      </c>
      <c r="J140" s="173">
        <v>17.0</v>
      </c>
      <c r="K140" s="173">
        <v>17.0</v>
      </c>
      <c r="L140" s="175">
        <v>17.0</v>
      </c>
      <c r="M140" s="29"/>
    </row>
    <row r="141">
      <c r="A141" s="170"/>
      <c r="B141" s="168" t="s">
        <v>494</v>
      </c>
      <c r="C141" s="9"/>
      <c r="D141" s="159"/>
      <c r="E141" s="159"/>
      <c r="F141" s="159"/>
      <c r="G141" s="176"/>
      <c r="H141" s="176"/>
      <c r="I141" s="176"/>
      <c r="J141" s="176"/>
      <c r="K141" s="176"/>
      <c r="L141" s="177"/>
      <c r="M141" s="29"/>
    </row>
    <row r="142">
      <c r="A142" s="170"/>
      <c r="B142" s="171"/>
      <c r="C142" s="172" t="s">
        <v>495</v>
      </c>
      <c r="D142" s="159"/>
      <c r="E142" s="159"/>
      <c r="F142" s="160" t="s">
        <v>140</v>
      </c>
      <c r="G142" s="178">
        <v>1.0</v>
      </c>
      <c r="H142" s="178">
        <v>1.0</v>
      </c>
      <c r="I142" s="173">
        <v>1.0</v>
      </c>
      <c r="J142" s="173">
        <v>1.0</v>
      </c>
      <c r="K142" s="173">
        <v>1.0</v>
      </c>
      <c r="L142" s="175">
        <v>2.0</v>
      </c>
      <c r="M142" s="29"/>
    </row>
    <row r="143">
      <c r="A143" s="170"/>
      <c r="B143" s="171"/>
      <c r="C143" s="172" t="s">
        <v>496</v>
      </c>
      <c r="D143" s="159"/>
      <c r="E143" s="159"/>
      <c r="F143" s="160" t="s">
        <v>140</v>
      </c>
      <c r="G143" s="173">
        <v>7.0</v>
      </c>
      <c r="H143" s="173">
        <v>7.0</v>
      </c>
      <c r="I143" s="173">
        <v>10.0</v>
      </c>
      <c r="J143" s="173">
        <v>10.0</v>
      </c>
      <c r="K143" s="173">
        <v>10.0</v>
      </c>
      <c r="L143" s="175">
        <v>10.0</v>
      </c>
      <c r="M143" s="29"/>
    </row>
    <row r="144">
      <c r="A144" s="170"/>
      <c r="B144" s="171"/>
      <c r="C144" s="172" t="s">
        <v>497</v>
      </c>
      <c r="D144" s="159"/>
      <c r="E144" s="159"/>
      <c r="F144" s="160" t="s">
        <v>140</v>
      </c>
      <c r="G144" s="173">
        <v>7.0</v>
      </c>
      <c r="H144" s="173">
        <v>7.0</v>
      </c>
      <c r="I144" s="173">
        <v>14.0</v>
      </c>
      <c r="J144" s="173">
        <v>14.0</v>
      </c>
      <c r="K144" s="173">
        <v>14.0</v>
      </c>
      <c r="L144" s="175">
        <v>19.0</v>
      </c>
      <c r="M144" s="29"/>
    </row>
    <row r="145">
      <c r="A145" s="170"/>
      <c r="B145" s="171"/>
      <c r="C145" s="172" t="s">
        <v>498</v>
      </c>
      <c r="D145" s="159"/>
      <c r="E145" s="159"/>
      <c r="F145" s="160" t="s">
        <v>140</v>
      </c>
      <c r="G145" s="173">
        <v>1.0</v>
      </c>
      <c r="H145" s="173">
        <v>1.0</v>
      </c>
      <c r="I145" s="178">
        <v>1.0</v>
      </c>
      <c r="J145" s="178">
        <v>1.0</v>
      </c>
      <c r="K145" s="173">
        <v>1.0</v>
      </c>
      <c r="L145" s="175">
        <v>1.0</v>
      </c>
      <c r="M145" s="29"/>
    </row>
    <row r="146">
      <c r="A146" s="170"/>
      <c r="B146" s="171"/>
      <c r="C146" s="172" t="s">
        <v>499</v>
      </c>
      <c r="D146" s="159"/>
      <c r="E146" s="159"/>
      <c r="F146" s="160" t="s">
        <v>140</v>
      </c>
      <c r="G146" s="84">
        <v>0.0</v>
      </c>
      <c r="H146" s="173">
        <v>1.0</v>
      </c>
      <c r="I146" s="173">
        <v>1.0</v>
      </c>
      <c r="J146" s="173">
        <v>1.0</v>
      </c>
      <c r="K146" s="173">
        <v>1.0</v>
      </c>
      <c r="L146" s="175">
        <v>1.0</v>
      </c>
      <c r="M146" s="29"/>
    </row>
    <row r="147">
      <c r="A147" s="170"/>
      <c r="B147" s="171"/>
      <c r="C147" s="172" t="s">
        <v>500</v>
      </c>
      <c r="D147" s="159"/>
      <c r="E147" s="159"/>
      <c r="F147" s="160" t="s">
        <v>140</v>
      </c>
      <c r="G147" s="84">
        <v>0.0</v>
      </c>
      <c r="H147" s="84">
        <v>3.0</v>
      </c>
      <c r="I147" s="173">
        <v>3.0</v>
      </c>
      <c r="J147" s="173">
        <v>3.0</v>
      </c>
      <c r="K147" s="173">
        <v>3.0</v>
      </c>
      <c r="L147" s="175">
        <v>3.0</v>
      </c>
      <c r="M147" s="29"/>
    </row>
    <row r="148">
      <c r="A148" s="170"/>
      <c r="B148" s="171"/>
      <c r="C148" s="172" t="s">
        <v>501</v>
      </c>
      <c r="D148" s="159"/>
      <c r="E148" s="159"/>
      <c r="F148" s="160" t="s">
        <v>140</v>
      </c>
      <c r="G148" s="173">
        <v>1.0</v>
      </c>
      <c r="H148" s="173">
        <v>1.0</v>
      </c>
      <c r="I148" s="173">
        <v>1.0</v>
      </c>
      <c r="J148" s="173">
        <v>1.0</v>
      </c>
      <c r="K148" s="173">
        <v>1.0</v>
      </c>
      <c r="L148" s="175">
        <v>2.0</v>
      </c>
      <c r="M148" s="29"/>
    </row>
    <row r="149">
      <c r="A149" s="170"/>
      <c r="B149" s="168" t="s">
        <v>502</v>
      </c>
      <c r="C149" s="9"/>
      <c r="D149" s="159"/>
      <c r="E149" s="159"/>
      <c r="F149" s="159"/>
      <c r="G149" s="176"/>
      <c r="H149" s="176"/>
      <c r="I149" s="176"/>
      <c r="J149" s="176"/>
      <c r="K149" s="176"/>
      <c r="L149" s="174"/>
      <c r="M149" s="29"/>
    </row>
    <row r="150">
      <c r="A150" s="170"/>
      <c r="B150" s="171"/>
      <c r="C150" s="179" t="s">
        <v>503</v>
      </c>
      <c r="D150" s="159"/>
      <c r="E150" s="159"/>
      <c r="F150" s="160" t="s">
        <v>140</v>
      </c>
      <c r="G150" s="84">
        <v>0.0</v>
      </c>
      <c r="H150" s="173">
        <v>1.0</v>
      </c>
      <c r="I150" s="173">
        <v>1.0</v>
      </c>
      <c r="J150" s="173">
        <v>1.0</v>
      </c>
      <c r="K150" s="173">
        <v>1.0</v>
      </c>
      <c r="L150" s="174">
        <v>1.0</v>
      </c>
      <c r="M150" s="29"/>
    </row>
    <row r="151">
      <c r="A151" s="170"/>
      <c r="B151" s="171"/>
      <c r="C151" s="179" t="s">
        <v>504</v>
      </c>
      <c r="D151" s="159"/>
      <c r="E151" s="159"/>
      <c r="F151" s="160" t="s">
        <v>140</v>
      </c>
      <c r="G151" s="173">
        <v>1.0</v>
      </c>
      <c r="H151" s="173">
        <v>1.0</v>
      </c>
      <c r="I151" s="173">
        <v>1.0</v>
      </c>
      <c r="J151" s="173">
        <v>1.0</v>
      </c>
      <c r="K151" s="173">
        <v>1.0</v>
      </c>
      <c r="L151" s="174">
        <v>1.0</v>
      </c>
      <c r="M151" s="29"/>
    </row>
    <row r="152">
      <c r="A152" s="170"/>
      <c r="B152" s="168" t="s">
        <v>505</v>
      </c>
      <c r="C152" s="9"/>
      <c r="D152" s="159"/>
      <c r="E152" s="159"/>
      <c r="F152" s="159"/>
      <c r="G152" s="176"/>
      <c r="H152" s="176"/>
      <c r="I152" s="176"/>
      <c r="J152" s="176"/>
      <c r="K152" s="176"/>
      <c r="L152" s="174"/>
      <c r="M152" s="29"/>
    </row>
    <row r="153">
      <c r="A153" s="170"/>
      <c r="B153" s="171"/>
      <c r="C153" s="172" t="s">
        <v>506</v>
      </c>
      <c r="D153" s="159"/>
      <c r="E153" s="159"/>
      <c r="F153" s="160" t="s">
        <v>140</v>
      </c>
      <c r="G153" s="84">
        <v>0.0</v>
      </c>
      <c r="H153" s="84">
        <v>0.0</v>
      </c>
      <c r="I153" s="173">
        <v>19.0</v>
      </c>
      <c r="J153" s="173">
        <v>19.0</v>
      </c>
      <c r="K153" s="173">
        <v>19.0</v>
      </c>
      <c r="L153" s="174">
        <v>19.0</v>
      </c>
      <c r="M153" s="29"/>
    </row>
    <row r="154">
      <c r="A154" s="170"/>
      <c r="B154" s="168" t="s">
        <v>507</v>
      </c>
      <c r="C154" s="9"/>
      <c r="D154" s="159"/>
      <c r="E154" s="159"/>
      <c r="F154" s="159"/>
      <c r="G154" s="176"/>
      <c r="H154" s="176"/>
      <c r="I154" s="176"/>
      <c r="J154" s="176"/>
      <c r="K154" s="176"/>
      <c r="L154" s="174"/>
      <c r="M154" s="29"/>
    </row>
    <row r="155">
      <c r="A155" s="170"/>
      <c r="B155" s="171"/>
      <c r="C155" s="172" t="s">
        <v>508</v>
      </c>
      <c r="D155" s="159"/>
      <c r="E155" s="159"/>
      <c r="F155" s="160" t="s">
        <v>140</v>
      </c>
      <c r="G155" s="84">
        <v>0.0</v>
      </c>
      <c r="H155" s="84">
        <v>0.0</v>
      </c>
      <c r="I155" s="173">
        <v>6.0</v>
      </c>
      <c r="J155" s="173">
        <v>6.0</v>
      </c>
      <c r="K155" s="173">
        <v>6.0</v>
      </c>
      <c r="L155" s="175">
        <v>6.0</v>
      </c>
      <c r="M155" s="29"/>
    </row>
    <row r="156">
      <c r="A156" s="170"/>
      <c r="B156" s="171"/>
      <c r="C156" s="172" t="s">
        <v>509</v>
      </c>
      <c r="D156" s="159"/>
      <c r="E156" s="159"/>
      <c r="F156" s="160" t="s">
        <v>140</v>
      </c>
      <c r="G156" s="84">
        <v>0.0</v>
      </c>
      <c r="H156" s="84">
        <v>0.0</v>
      </c>
      <c r="I156" s="173">
        <v>1.0</v>
      </c>
      <c r="J156" s="173">
        <v>1.0</v>
      </c>
      <c r="K156" s="173">
        <v>1.0</v>
      </c>
      <c r="L156" s="174">
        <v>1.0</v>
      </c>
      <c r="M156" s="29"/>
    </row>
    <row r="157">
      <c r="A157" s="170"/>
      <c r="B157" s="171"/>
      <c r="C157" s="172" t="s">
        <v>510</v>
      </c>
      <c r="D157" s="159"/>
      <c r="E157" s="159"/>
      <c r="F157" s="160" t="s">
        <v>140</v>
      </c>
      <c r="G157" s="84">
        <v>0.0</v>
      </c>
      <c r="H157" s="84">
        <v>0.0</v>
      </c>
      <c r="I157" s="173">
        <v>18.0</v>
      </c>
      <c r="J157" s="173">
        <v>18.0</v>
      </c>
      <c r="K157" s="173">
        <v>18.0</v>
      </c>
      <c r="L157" s="175">
        <v>18.0</v>
      </c>
      <c r="M157" s="29"/>
    </row>
    <row r="158">
      <c r="A158" s="170"/>
      <c r="B158" s="171"/>
      <c r="C158" s="172" t="s">
        <v>511</v>
      </c>
      <c r="D158" s="159"/>
      <c r="E158" s="159"/>
      <c r="F158" s="160" t="s">
        <v>140</v>
      </c>
      <c r="G158" s="84">
        <v>0.0</v>
      </c>
      <c r="H158" s="84">
        <v>0.0</v>
      </c>
      <c r="I158" s="84">
        <v>0.0</v>
      </c>
      <c r="J158" s="173">
        <v>3.0</v>
      </c>
      <c r="K158" s="173">
        <v>3.0</v>
      </c>
      <c r="L158" s="175">
        <v>3.0</v>
      </c>
      <c r="M158" s="29"/>
    </row>
    <row r="159">
      <c r="A159" s="170"/>
      <c r="B159" s="171"/>
      <c r="C159" s="172" t="s">
        <v>512</v>
      </c>
      <c r="D159" s="159"/>
      <c r="E159" s="159"/>
      <c r="F159" s="160" t="s">
        <v>140</v>
      </c>
      <c r="G159" s="173">
        <v>1.0</v>
      </c>
      <c r="H159" s="173">
        <v>1.0</v>
      </c>
      <c r="I159" s="173">
        <v>1.0</v>
      </c>
      <c r="J159" s="173">
        <v>1.0</v>
      </c>
      <c r="K159" s="173">
        <v>1.0</v>
      </c>
      <c r="L159" s="175">
        <v>1.0</v>
      </c>
      <c r="M159" s="29"/>
    </row>
    <row r="160">
      <c r="A160" s="170"/>
      <c r="B160" s="171"/>
      <c r="C160" s="172" t="s">
        <v>513</v>
      </c>
      <c r="D160" s="159"/>
      <c r="E160" s="159"/>
      <c r="F160" s="160" t="s">
        <v>140</v>
      </c>
      <c r="G160" s="173">
        <v>22.0</v>
      </c>
      <c r="H160" s="173">
        <v>22.0</v>
      </c>
      <c r="I160" s="173">
        <v>22.0</v>
      </c>
      <c r="J160" s="173">
        <v>22.0</v>
      </c>
      <c r="K160" s="173">
        <v>22.0</v>
      </c>
      <c r="L160" s="175">
        <v>22.0</v>
      </c>
      <c r="M160" s="29"/>
    </row>
    <row r="161">
      <c r="A161" s="170"/>
      <c r="B161" s="171"/>
      <c r="C161" s="172" t="s">
        <v>514</v>
      </c>
      <c r="D161" s="159"/>
      <c r="E161" s="159"/>
      <c r="F161" s="160" t="s">
        <v>140</v>
      </c>
      <c r="G161" s="173">
        <v>1.0</v>
      </c>
      <c r="H161" s="173">
        <v>1.0</v>
      </c>
      <c r="I161" s="173">
        <v>1.0</v>
      </c>
      <c r="J161" s="173">
        <v>1.0</v>
      </c>
      <c r="K161" s="173">
        <v>1.0</v>
      </c>
      <c r="L161" s="175">
        <v>1.0</v>
      </c>
      <c r="M161" s="29"/>
    </row>
    <row r="162">
      <c r="A162" s="170"/>
      <c r="B162" s="171"/>
      <c r="C162" s="172" t="s">
        <v>515</v>
      </c>
      <c r="D162" s="159"/>
      <c r="E162" s="159"/>
      <c r="F162" s="160" t="s">
        <v>140</v>
      </c>
      <c r="G162" s="173">
        <v>8.0</v>
      </c>
      <c r="H162" s="173">
        <v>8.0</v>
      </c>
      <c r="I162" s="173">
        <v>8.0</v>
      </c>
      <c r="J162" s="173">
        <v>8.0</v>
      </c>
      <c r="K162" s="173">
        <v>8.0</v>
      </c>
      <c r="L162" s="175">
        <v>8.0</v>
      </c>
      <c r="M162" s="29"/>
    </row>
    <row r="163">
      <c r="A163" s="170"/>
      <c r="B163" s="171"/>
      <c r="C163" s="172" t="s">
        <v>516</v>
      </c>
      <c r="D163" s="159"/>
      <c r="E163" s="159"/>
      <c r="F163" s="160" t="s">
        <v>140</v>
      </c>
      <c r="G163" s="173">
        <v>1.0</v>
      </c>
      <c r="H163" s="173">
        <v>1.0</v>
      </c>
      <c r="I163" s="173">
        <v>1.0</v>
      </c>
      <c r="J163" s="173">
        <v>1.0</v>
      </c>
      <c r="K163" s="173">
        <v>1.0</v>
      </c>
      <c r="L163" s="175">
        <v>1.0</v>
      </c>
      <c r="M163" s="29"/>
    </row>
    <row r="164">
      <c r="A164" s="170"/>
      <c r="B164" s="171"/>
      <c r="C164" s="172" t="s">
        <v>517</v>
      </c>
      <c r="D164" s="159"/>
      <c r="E164" s="159"/>
      <c r="F164" s="160" t="s">
        <v>140</v>
      </c>
      <c r="G164" s="173">
        <v>3.0</v>
      </c>
      <c r="H164" s="173">
        <v>3.0</v>
      </c>
      <c r="I164" s="173">
        <v>3.0</v>
      </c>
      <c r="J164" s="173">
        <v>3.0</v>
      </c>
      <c r="K164" s="173">
        <v>3.0</v>
      </c>
      <c r="L164" s="175">
        <v>3.0</v>
      </c>
      <c r="M164" s="29"/>
    </row>
    <row r="165">
      <c r="A165" s="170"/>
      <c r="B165" s="171"/>
      <c r="C165" s="172" t="s">
        <v>518</v>
      </c>
      <c r="D165" s="159"/>
      <c r="E165" s="159"/>
      <c r="F165" s="160" t="s">
        <v>140</v>
      </c>
      <c r="G165" s="173">
        <v>7.0</v>
      </c>
      <c r="H165" s="173">
        <v>7.0</v>
      </c>
      <c r="I165" s="173">
        <v>7.0</v>
      </c>
      <c r="J165" s="173">
        <v>7.0</v>
      </c>
      <c r="K165" s="173">
        <v>7.0</v>
      </c>
      <c r="L165" s="175">
        <v>7.0</v>
      </c>
      <c r="M165" s="29"/>
    </row>
    <row r="166">
      <c r="A166" s="170"/>
      <c r="B166" s="171"/>
      <c r="C166" s="172" t="s">
        <v>519</v>
      </c>
      <c r="D166" s="159"/>
      <c r="E166" s="159"/>
      <c r="F166" s="160" t="s">
        <v>140</v>
      </c>
      <c r="G166" s="173">
        <v>1.0</v>
      </c>
      <c r="H166" s="173">
        <v>1.0</v>
      </c>
      <c r="I166" s="173">
        <v>1.0</v>
      </c>
      <c r="J166" s="173">
        <v>1.0</v>
      </c>
      <c r="K166" s="173">
        <v>1.0</v>
      </c>
      <c r="L166" s="175">
        <v>1.0</v>
      </c>
      <c r="M166" s="29"/>
    </row>
    <row r="167">
      <c r="A167" s="170"/>
      <c r="B167" s="171"/>
      <c r="C167" s="172" t="s">
        <v>520</v>
      </c>
      <c r="D167" s="159"/>
      <c r="E167" s="159"/>
      <c r="F167" s="160" t="s">
        <v>140</v>
      </c>
      <c r="G167" s="173">
        <v>3.0</v>
      </c>
      <c r="H167" s="173">
        <v>3.0</v>
      </c>
      <c r="I167" s="173">
        <v>3.0</v>
      </c>
      <c r="J167" s="173">
        <v>3.0</v>
      </c>
      <c r="K167" s="173">
        <v>3.0</v>
      </c>
      <c r="L167" s="175">
        <v>3.0</v>
      </c>
      <c r="M167" s="29"/>
    </row>
    <row r="168">
      <c r="A168" s="170"/>
      <c r="B168" s="171"/>
      <c r="C168" s="172" t="s">
        <v>521</v>
      </c>
      <c r="D168" s="159"/>
      <c r="E168" s="159"/>
      <c r="F168" s="160" t="s">
        <v>140</v>
      </c>
      <c r="G168" s="173">
        <v>1.0</v>
      </c>
      <c r="H168" s="173">
        <v>1.0</v>
      </c>
      <c r="I168" s="173">
        <v>1.0</v>
      </c>
      <c r="J168" s="173">
        <v>1.0</v>
      </c>
      <c r="K168" s="173">
        <v>1.0</v>
      </c>
      <c r="L168" s="175">
        <v>1.0</v>
      </c>
      <c r="M168" s="29"/>
    </row>
    <row r="169">
      <c r="A169" s="170"/>
      <c r="B169" s="171"/>
      <c r="C169" s="172" t="s">
        <v>522</v>
      </c>
      <c r="D169" s="159"/>
      <c r="E169" s="159"/>
      <c r="F169" s="160" t="s">
        <v>140</v>
      </c>
      <c r="G169" s="173">
        <v>1.0</v>
      </c>
      <c r="H169" s="173">
        <v>1.0</v>
      </c>
      <c r="I169" s="173">
        <v>1.0</v>
      </c>
      <c r="J169" s="173">
        <v>1.0</v>
      </c>
      <c r="K169" s="173">
        <v>1.0</v>
      </c>
      <c r="L169" s="175">
        <v>1.0</v>
      </c>
      <c r="M169" s="29"/>
    </row>
    <row r="170">
      <c r="A170" s="170"/>
      <c r="B170" s="171"/>
      <c r="C170" s="172" t="s">
        <v>523</v>
      </c>
      <c r="D170" s="159"/>
      <c r="E170" s="159"/>
      <c r="F170" s="160" t="s">
        <v>140</v>
      </c>
      <c r="G170" s="173">
        <v>3.0</v>
      </c>
      <c r="H170" s="173">
        <v>4.0</v>
      </c>
      <c r="I170" s="173">
        <v>3.0</v>
      </c>
      <c r="J170" s="173">
        <v>4.0</v>
      </c>
      <c r="K170" s="173">
        <v>4.0</v>
      </c>
      <c r="L170" s="175">
        <v>4.0</v>
      </c>
      <c r="M170" s="29"/>
    </row>
    <row r="171">
      <c r="A171" s="170"/>
      <c r="B171" s="171"/>
      <c r="C171" s="172" t="s">
        <v>524</v>
      </c>
      <c r="D171" s="159"/>
      <c r="E171" s="159"/>
      <c r="F171" s="160" t="s">
        <v>140</v>
      </c>
      <c r="G171" s="173">
        <v>14.0</v>
      </c>
      <c r="H171" s="173">
        <v>14.0</v>
      </c>
      <c r="I171" s="173">
        <v>14.0</v>
      </c>
      <c r="J171" s="173">
        <v>14.0</v>
      </c>
      <c r="K171" s="173">
        <v>14.0</v>
      </c>
      <c r="L171" s="175">
        <v>14.0</v>
      </c>
      <c r="M171" s="29"/>
    </row>
    <row r="172">
      <c r="A172" s="170"/>
      <c r="B172" s="171"/>
      <c r="C172" s="172" t="s">
        <v>525</v>
      </c>
      <c r="D172" s="159"/>
      <c r="E172" s="159"/>
      <c r="F172" s="160" t="s">
        <v>140</v>
      </c>
      <c r="G172" s="173">
        <v>1.0</v>
      </c>
      <c r="H172" s="173">
        <v>1.0</v>
      </c>
      <c r="I172" s="173">
        <v>1.0</v>
      </c>
      <c r="J172" s="173">
        <v>1.0</v>
      </c>
      <c r="K172" s="173">
        <v>1.0</v>
      </c>
      <c r="L172" s="175">
        <v>1.0</v>
      </c>
      <c r="M172" s="29"/>
    </row>
    <row r="173">
      <c r="A173" s="170"/>
      <c r="B173" s="171"/>
      <c r="C173" s="172" t="s">
        <v>526</v>
      </c>
      <c r="D173" s="159"/>
      <c r="E173" s="159"/>
      <c r="F173" s="160" t="s">
        <v>140</v>
      </c>
      <c r="G173" s="173">
        <v>3.0</v>
      </c>
      <c r="H173" s="173">
        <v>3.0</v>
      </c>
      <c r="I173" s="173">
        <v>3.0</v>
      </c>
      <c r="J173" s="173">
        <v>3.0</v>
      </c>
      <c r="K173" s="173">
        <v>3.0</v>
      </c>
      <c r="L173" s="175">
        <v>3.0</v>
      </c>
      <c r="M173" s="29"/>
    </row>
    <row r="174">
      <c r="A174" s="170"/>
      <c r="B174" s="171"/>
      <c r="C174" s="172" t="s">
        <v>527</v>
      </c>
      <c r="D174" s="159"/>
      <c r="E174" s="159"/>
      <c r="F174" s="160" t="s">
        <v>140</v>
      </c>
      <c r="G174" s="173">
        <v>2.0</v>
      </c>
      <c r="H174" s="173">
        <v>2.0</v>
      </c>
      <c r="I174" s="173">
        <v>2.0</v>
      </c>
      <c r="J174" s="173">
        <v>2.0</v>
      </c>
      <c r="K174" s="173">
        <v>2.0</v>
      </c>
      <c r="L174" s="175">
        <v>2.0</v>
      </c>
      <c r="M174" s="29"/>
    </row>
    <row r="175">
      <c r="A175" s="170"/>
      <c r="B175" s="171"/>
      <c r="C175" s="172" t="s">
        <v>528</v>
      </c>
      <c r="D175" s="159"/>
      <c r="E175" s="159"/>
      <c r="F175" s="160" t="s">
        <v>140</v>
      </c>
      <c r="G175" s="173">
        <v>3.0</v>
      </c>
      <c r="H175" s="173">
        <v>3.0</v>
      </c>
      <c r="I175" s="173">
        <v>3.0</v>
      </c>
      <c r="J175" s="173">
        <v>3.0</v>
      </c>
      <c r="K175" s="173">
        <v>3.0</v>
      </c>
      <c r="L175" s="174">
        <v>1.0</v>
      </c>
      <c r="M175" s="29"/>
    </row>
    <row r="176">
      <c r="A176" s="170"/>
      <c r="B176" s="171"/>
      <c r="C176" s="172" t="s">
        <v>529</v>
      </c>
      <c r="D176" s="159"/>
      <c r="E176" s="159"/>
      <c r="F176" s="160" t="s">
        <v>140</v>
      </c>
      <c r="G176" s="173">
        <v>1.0</v>
      </c>
      <c r="H176" s="173">
        <v>1.0</v>
      </c>
      <c r="I176" s="173">
        <v>1.0</v>
      </c>
      <c r="J176" s="173">
        <v>1.0</v>
      </c>
      <c r="K176" s="173">
        <v>1.0</v>
      </c>
      <c r="L176" s="174">
        <v>2.0</v>
      </c>
      <c r="M176" s="29"/>
    </row>
    <row r="177">
      <c r="A177" s="170"/>
      <c r="B177" s="171"/>
      <c r="C177" s="172" t="s">
        <v>530</v>
      </c>
      <c r="D177" s="159"/>
      <c r="E177" s="159"/>
      <c r="F177" s="160" t="s">
        <v>140</v>
      </c>
      <c r="G177" s="173">
        <v>4.0</v>
      </c>
      <c r="H177" s="173">
        <v>4.0</v>
      </c>
      <c r="I177" s="173">
        <v>4.0</v>
      </c>
      <c r="J177" s="173">
        <v>4.0</v>
      </c>
      <c r="K177" s="173">
        <v>4.0</v>
      </c>
      <c r="L177" s="174">
        <v>4.0</v>
      </c>
      <c r="M177" s="29"/>
    </row>
    <row r="178">
      <c r="A178" s="170"/>
      <c r="B178" s="171"/>
      <c r="C178" s="172" t="s">
        <v>531</v>
      </c>
      <c r="D178" s="159"/>
      <c r="E178" s="159"/>
      <c r="F178" s="160" t="s">
        <v>140</v>
      </c>
      <c r="G178" s="173">
        <v>7.0</v>
      </c>
      <c r="H178" s="173">
        <v>7.0</v>
      </c>
      <c r="I178" s="173">
        <v>7.0</v>
      </c>
      <c r="J178" s="173">
        <v>7.0</v>
      </c>
      <c r="K178" s="173">
        <v>7.0</v>
      </c>
      <c r="L178" s="175">
        <v>7.0</v>
      </c>
      <c r="M178" s="29"/>
    </row>
    <row r="179">
      <c r="A179" s="170"/>
      <c r="B179" s="171"/>
      <c r="C179" s="172" t="s">
        <v>532</v>
      </c>
      <c r="D179" s="159"/>
      <c r="E179" s="159"/>
      <c r="F179" s="160" t="s">
        <v>140</v>
      </c>
      <c r="G179" s="173">
        <v>1.0</v>
      </c>
      <c r="H179" s="173">
        <v>1.0</v>
      </c>
      <c r="I179" s="173">
        <v>1.0</v>
      </c>
      <c r="J179" s="173">
        <v>1.0</v>
      </c>
      <c r="K179" s="173">
        <v>1.0</v>
      </c>
      <c r="L179" s="175">
        <v>1.0</v>
      </c>
      <c r="M179" s="29"/>
    </row>
    <row r="180">
      <c r="A180" s="170"/>
      <c r="B180" s="171"/>
      <c r="C180" s="172" t="s">
        <v>533</v>
      </c>
      <c r="D180" s="159"/>
      <c r="E180" s="159"/>
      <c r="F180" s="160" t="s">
        <v>140</v>
      </c>
      <c r="G180" s="173">
        <v>1.0</v>
      </c>
      <c r="H180" s="173">
        <v>1.0</v>
      </c>
      <c r="I180" s="173">
        <v>1.0</v>
      </c>
      <c r="J180" s="173">
        <v>1.0</v>
      </c>
      <c r="K180" s="173">
        <v>1.0</v>
      </c>
      <c r="L180" s="175">
        <v>1.0</v>
      </c>
      <c r="M180" s="29"/>
    </row>
    <row r="181">
      <c r="A181" s="170"/>
      <c r="B181" s="171"/>
      <c r="C181" s="172" t="s">
        <v>534</v>
      </c>
      <c r="D181" s="159"/>
      <c r="E181" s="159"/>
      <c r="F181" s="160" t="s">
        <v>140</v>
      </c>
      <c r="G181" s="173">
        <v>1.0</v>
      </c>
      <c r="H181" s="173">
        <v>1.0</v>
      </c>
      <c r="I181" s="173">
        <v>1.0</v>
      </c>
      <c r="J181" s="173">
        <v>1.0</v>
      </c>
      <c r="K181" s="173">
        <v>1.0</v>
      </c>
      <c r="L181" s="175">
        <v>1.0</v>
      </c>
      <c r="M181" s="29"/>
    </row>
    <row r="182">
      <c r="A182" s="170"/>
      <c r="B182" s="171"/>
      <c r="C182" s="172" t="s">
        <v>535</v>
      </c>
      <c r="D182" s="159"/>
      <c r="E182" s="159"/>
      <c r="F182" s="160" t="s">
        <v>140</v>
      </c>
      <c r="G182" s="173">
        <v>1.0</v>
      </c>
      <c r="H182" s="173">
        <v>1.0</v>
      </c>
      <c r="I182" s="173">
        <v>1.0</v>
      </c>
      <c r="J182" s="173">
        <v>1.0</v>
      </c>
      <c r="K182" s="173">
        <v>1.0</v>
      </c>
      <c r="L182" s="175">
        <v>1.0</v>
      </c>
      <c r="M182" s="29"/>
    </row>
    <row r="183">
      <c r="A183" s="170"/>
      <c r="B183" s="171"/>
      <c r="C183" s="172" t="s">
        <v>536</v>
      </c>
      <c r="D183" s="159"/>
      <c r="E183" s="159"/>
      <c r="F183" s="160" t="s">
        <v>140</v>
      </c>
      <c r="G183" s="173">
        <v>2.0</v>
      </c>
      <c r="H183" s="173">
        <v>2.0</v>
      </c>
      <c r="I183" s="173">
        <v>2.0</v>
      </c>
      <c r="J183" s="173">
        <v>2.0</v>
      </c>
      <c r="K183" s="173">
        <v>2.0</v>
      </c>
      <c r="L183" s="175">
        <v>2.0</v>
      </c>
      <c r="M183" s="29"/>
    </row>
    <row r="184">
      <c r="A184" s="170"/>
      <c r="B184" s="171"/>
      <c r="C184" s="172" t="s">
        <v>537</v>
      </c>
      <c r="D184" s="159"/>
      <c r="E184" s="159"/>
      <c r="F184" s="160" t="s">
        <v>140</v>
      </c>
      <c r="G184" s="173">
        <v>10.0</v>
      </c>
      <c r="H184" s="173">
        <v>10.0</v>
      </c>
      <c r="I184" s="173">
        <v>10.0</v>
      </c>
      <c r="J184" s="173">
        <v>10.0</v>
      </c>
      <c r="K184" s="173">
        <v>10.0</v>
      </c>
      <c r="L184" s="175">
        <v>10.0</v>
      </c>
      <c r="M184" s="29"/>
    </row>
    <row r="185">
      <c r="A185" s="170"/>
      <c r="B185" s="171"/>
      <c r="C185" s="172" t="s">
        <v>538</v>
      </c>
      <c r="D185" s="159"/>
      <c r="E185" s="159"/>
      <c r="F185" s="160" t="s">
        <v>140</v>
      </c>
      <c r="G185" s="173">
        <v>1.0</v>
      </c>
      <c r="H185" s="173">
        <v>1.0</v>
      </c>
      <c r="I185" s="173">
        <v>1.0</v>
      </c>
      <c r="J185" s="173">
        <v>1.0</v>
      </c>
      <c r="K185" s="173">
        <v>1.0</v>
      </c>
      <c r="L185" s="175">
        <v>1.0</v>
      </c>
      <c r="M185" s="29"/>
    </row>
    <row r="186">
      <c r="A186" s="170"/>
      <c r="B186" s="171"/>
      <c r="C186" s="172" t="s">
        <v>539</v>
      </c>
      <c r="D186" s="159"/>
      <c r="E186" s="159"/>
      <c r="F186" s="160" t="s">
        <v>140</v>
      </c>
      <c r="G186" s="173">
        <v>1.0</v>
      </c>
      <c r="H186" s="173">
        <v>1.0</v>
      </c>
      <c r="I186" s="173">
        <v>1.0</v>
      </c>
      <c r="J186" s="173">
        <v>1.0</v>
      </c>
      <c r="K186" s="173">
        <v>1.0</v>
      </c>
      <c r="L186" s="175">
        <v>1.0</v>
      </c>
      <c r="M186" s="29"/>
    </row>
    <row r="187">
      <c r="A187" s="170"/>
      <c r="B187" s="171"/>
      <c r="C187" s="172" t="s">
        <v>540</v>
      </c>
      <c r="D187" s="159"/>
      <c r="E187" s="159"/>
      <c r="F187" s="160" t="s">
        <v>140</v>
      </c>
      <c r="G187" s="84">
        <v>0.0</v>
      </c>
      <c r="H187" s="173">
        <v>3.0</v>
      </c>
      <c r="I187" s="173">
        <v>3.0</v>
      </c>
      <c r="J187" s="173">
        <v>3.0</v>
      </c>
      <c r="K187" s="173">
        <v>3.0</v>
      </c>
      <c r="L187" s="175">
        <v>3.0</v>
      </c>
      <c r="M187" s="29"/>
    </row>
    <row r="188">
      <c r="A188" s="170"/>
      <c r="B188" s="171"/>
      <c r="C188" s="172" t="s">
        <v>541</v>
      </c>
      <c r="D188" s="159"/>
      <c r="E188" s="159"/>
      <c r="F188" s="160" t="s">
        <v>140</v>
      </c>
      <c r="G188" s="84">
        <v>0.0</v>
      </c>
      <c r="H188" s="173">
        <v>3.0</v>
      </c>
      <c r="I188" s="173">
        <v>3.0</v>
      </c>
      <c r="J188" s="173">
        <v>3.0</v>
      </c>
      <c r="K188" s="173">
        <v>3.0</v>
      </c>
      <c r="L188" s="175">
        <v>3.0</v>
      </c>
      <c r="M188" s="29"/>
    </row>
    <row r="189">
      <c r="A189" s="170"/>
      <c r="B189" s="171"/>
      <c r="C189" s="172" t="s">
        <v>542</v>
      </c>
      <c r="D189" s="159"/>
      <c r="E189" s="159"/>
      <c r="F189" s="160" t="s">
        <v>140</v>
      </c>
      <c r="G189" s="84">
        <v>0.0</v>
      </c>
      <c r="H189" s="173">
        <v>1.0</v>
      </c>
      <c r="I189" s="173">
        <v>1.0</v>
      </c>
      <c r="J189" s="173">
        <v>1.0</v>
      </c>
      <c r="K189" s="173">
        <v>1.0</v>
      </c>
      <c r="L189" s="174">
        <v>2.0</v>
      </c>
      <c r="M189" s="29"/>
    </row>
    <row r="190">
      <c r="A190" s="170"/>
      <c r="B190" s="168" t="s">
        <v>543</v>
      </c>
      <c r="C190" s="9"/>
      <c r="D190" s="159"/>
      <c r="E190" s="159"/>
      <c r="F190" s="159"/>
      <c r="G190" s="176"/>
      <c r="H190" s="176"/>
      <c r="I190" s="176"/>
      <c r="J190" s="176"/>
      <c r="K190" s="176"/>
      <c r="L190" s="174"/>
      <c r="M190" s="29"/>
    </row>
    <row r="191">
      <c r="A191" s="170"/>
      <c r="B191" s="171"/>
      <c r="C191" s="180" t="s">
        <v>544</v>
      </c>
      <c r="D191" s="159"/>
      <c r="E191" s="159"/>
      <c r="F191" s="160" t="s">
        <v>140</v>
      </c>
      <c r="G191" s="84">
        <v>0.0</v>
      </c>
      <c r="H191" s="84">
        <v>0.0</v>
      </c>
      <c r="I191" s="173">
        <v>20.0</v>
      </c>
      <c r="J191" s="173">
        <v>20.0</v>
      </c>
      <c r="K191" s="173">
        <v>20.0</v>
      </c>
      <c r="L191" s="174">
        <v>20.0</v>
      </c>
      <c r="M191" s="29"/>
    </row>
    <row r="192">
      <c r="A192" s="170"/>
      <c r="B192" s="168" t="s">
        <v>545</v>
      </c>
      <c r="C192" s="9"/>
      <c r="D192" s="159"/>
      <c r="E192" s="159"/>
      <c r="F192" s="159"/>
      <c r="G192" s="176"/>
      <c r="H192" s="176"/>
      <c r="I192" s="176"/>
      <c r="J192" s="176"/>
      <c r="K192" s="176"/>
      <c r="L192" s="174"/>
      <c r="M192" s="29"/>
    </row>
    <row r="193">
      <c r="A193" s="170"/>
      <c r="B193" s="171"/>
      <c r="C193" s="179" t="s">
        <v>546</v>
      </c>
      <c r="D193" s="159"/>
      <c r="E193" s="159"/>
      <c r="F193" s="160" t="s">
        <v>140</v>
      </c>
      <c r="G193" s="84">
        <v>0.0</v>
      </c>
      <c r="H193" s="84">
        <v>0.0</v>
      </c>
      <c r="I193" s="173">
        <v>2.0</v>
      </c>
      <c r="J193" s="173">
        <v>2.0</v>
      </c>
      <c r="K193" s="173">
        <v>2.0</v>
      </c>
      <c r="L193" s="174">
        <v>2.0</v>
      </c>
      <c r="M193" s="29"/>
    </row>
    <row r="194">
      <c r="A194" s="170"/>
      <c r="B194" s="168" t="s">
        <v>547</v>
      </c>
      <c r="C194" s="9"/>
      <c r="D194" s="159"/>
      <c r="E194" s="159"/>
      <c r="F194" s="159"/>
      <c r="G194" s="176"/>
      <c r="H194" s="176"/>
      <c r="I194" s="176"/>
      <c r="J194" s="176"/>
      <c r="K194" s="176"/>
      <c r="L194" s="174"/>
      <c r="M194" s="29"/>
    </row>
    <row r="195">
      <c r="A195" s="170"/>
      <c r="B195" s="171"/>
      <c r="C195" s="172" t="s">
        <v>548</v>
      </c>
      <c r="D195" s="159"/>
      <c r="E195" s="159"/>
      <c r="F195" s="160" t="s">
        <v>140</v>
      </c>
      <c r="G195" s="173">
        <v>2.0</v>
      </c>
      <c r="H195" s="173">
        <v>2.0</v>
      </c>
      <c r="I195" s="173">
        <v>2.0</v>
      </c>
      <c r="J195" s="173">
        <v>2.0</v>
      </c>
      <c r="K195" s="173">
        <v>2.0</v>
      </c>
      <c r="L195" s="175">
        <v>2.0</v>
      </c>
      <c r="M195" s="29"/>
    </row>
    <row r="196">
      <c r="A196" s="170"/>
      <c r="B196" s="171"/>
      <c r="C196" s="172" t="s">
        <v>549</v>
      </c>
      <c r="D196" s="159"/>
      <c r="E196" s="159"/>
      <c r="F196" s="160" t="s">
        <v>140</v>
      </c>
      <c r="G196" s="173">
        <v>2.0</v>
      </c>
      <c r="H196" s="173">
        <v>2.0</v>
      </c>
      <c r="I196" s="173">
        <v>2.0</v>
      </c>
      <c r="J196" s="173">
        <v>2.0</v>
      </c>
      <c r="K196" s="173">
        <v>2.0</v>
      </c>
      <c r="L196" s="175">
        <v>2.0</v>
      </c>
      <c r="M196" s="29"/>
    </row>
    <row r="197">
      <c r="A197" s="170"/>
      <c r="B197" s="171"/>
      <c r="C197" s="172" t="s">
        <v>550</v>
      </c>
      <c r="D197" s="159"/>
      <c r="E197" s="159"/>
      <c r="F197" s="160" t="s">
        <v>140</v>
      </c>
      <c r="G197" s="173">
        <v>2.0</v>
      </c>
      <c r="H197" s="173">
        <v>2.0</v>
      </c>
      <c r="I197" s="173">
        <v>2.0</v>
      </c>
      <c r="J197" s="173">
        <v>2.0</v>
      </c>
      <c r="K197" s="173">
        <v>2.0</v>
      </c>
      <c r="L197" s="174">
        <v>1.0</v>
      </c>
      <c r="M197" s="29"/>
    </row>
    <row r="198">
      <c r="A198" s="170"/>
      <c r="B198" s="171"/>
      <c r="C198" s="172" t="s">
        <v>551</v>
      </c>
      <c r="D198" s="159"/>
      <c r="E198" s="159"/>
      <c r="F198" s="160" t="s">
        <v>140</v>
      </c>
      <c r="G198" s="173">
        <v>2.0</v>
      </c>
      <c r="H198" s="173">
        <v>2.0</v>
      </c>
      <c r="I198" s="173">
        <v>2.0</v>
      </c>
      <c r="J198" s="173">
        <v>2.0</v>
      </c>
      <c r="K198" s="173">
        <v>2.0</v>
      </c>
      <c r="L198" s="174">
        <v>3.0</v>
      </c>
      <c r="M198" s="29"/>
    </row>
    <row r="199">
      <c r="A199" s="170"/>
      <c r="B199" s="171"/>
      <c r="C199" s="172" t="s">
        <v>552</v>
      </c>
      <c r="D199" s="159"/>
      <c r="E199" s="159"/>
      <c r="F199" s="160" t="s">
        <v>140</v>
      </c>
      <c r="G199" s="173">
        <v>1.0</v>
      </c>
      <c r="H199" s="173">
        <v>1.0</v>
      </c>
      <c r="I199" s="173">
        <v>1.0</v>
      </c>
      <c r="J199" s="173">
        <v>1.0</v>
      </c>
      <c r="K199" s="173">
        <v>1.0</v>
      </c>
      <c r="L199" s="175">
        <v>1.0</v>
      </c>
      <c r="M199" s="29"/>
    </row>
    <row r="200">
      <c r="A200" s="170"/>
      <c r="B200" s="171"/>
      <c r="C200" s="172" t="s">
        <v>553</v>
      </c>
      <c r="D200" s="159"/>
      <c r="E200" s="159"/>
      <c r="F200" s="160" t="s">
        <v>140</v>
      </c>
      <c r="G200" s="173">
        <v>3.0</v>
      </c>
      <c r="H200" s="173">
        <v>3.0</v>
      </c>
      <c r="I200" s="173">
        <v>3.0</v>
      </c>
      <c r="J200" s="173">
        <v>3.0</v>
      </c>
      <c r="K200" s="173">
        <v>3.0</v>
      </c>
      <c r="L200" s="175">
        <v>3.0</v>
      </c>
      <c r="M200" s="29"/>
    </row>
    <row r="201">
      <c r="A201" s="170"/>
      <c r="B201" s="171"/>
      <c r="C201" s="172" t="s">
        <v>554</v>
      </c>
      <c r="D201" s="159"/>
      <c r="E201" s="159"/>
      <c r="F201" s="160" t="s">
        <v>140</v>
      </c>
      <c r="G201" s="173">
        <v>2.0</v>
      </c>
      <c r="H201" s="173">
        <v>2.0</v>
      </c>
      <c r="I201" s="173">
        <v>2.0</v>
      </c>
      <c r="J201" s="173">
        <v>2.0</v>
      </c>
      <c r="K201" s="173">
        <v>2.0</v>
      </c>
      <c r="L201" s="175">
        <v>2.0</v>
      </c>
      <c r="M201" s="29"/>
    </row>
    <row r="202">
      <c r="A202" s="170"/>
      <c r="B202" s="171"/>
      <c r="C202" s="172" t="s">
        <v>555</v>
      </c>
      <c r="D202" s="159"/>
      <c r="E202" s="159"/>
      <c r="F202" s="160" t="s">
        <v>140</v>
      </c>
      <c r="G202" s="173">
        <v>1.0</v>
      </c>
      <c r="H202" s="173">
        <v>1.0</v>
      </c>
      <c r="I202" s="173">
        <v>1.0</v>
      </c>
      <c r="J202" s="173">
        <v>1.0</v>
      </c>
      <c r="K202" s="173">
        <v>1.0</v>
      </c>
      <c r="L202" s="175">
        <v>1.0</v>
      </c>
      <c r="M202" s="29"/>
    </row>
    <row r="203">
      <c r="A203" s="170"/>
      <c r="B203" s="168" t="s">
        <v>556</v>
      </c>
      <c r="C203" s="9"/>
      <c r="D203" s="159"/>
      <c r="E203" s="159"/>
      <c r="F203" s="159"/>
      <c r="G203" s="176"/>
      <c r="H203" s="176"/>
      <c r="I203" s="176"/>
      <c r="J203" s="176"/>
      <c r="K203" s="176"/>
      <c r="L203" s="174"/>
      <c r="M203" s="29"/>
    </row>
    <row r="204">
      <c r="A204" s="170"/>
      <c r="B204" s="171"/>
      <c r="C204" s="172" t="s">
        <v>557</v>
      </c>
      <c r="D204" s="159"/>
      <c r="E204" s="159"/>
      <c r="F204" s="160" t="s">
        <v>140</v>
      </c>
      <c r="G204" s="173">
        <v>2.0</v>
      </c>
      <c r="H204" s="173">
        <v>2.0</v>
      </c>
      <c r="I204" s="173">
        <v>2.0</v>
      </c>
      <c r="J204" s="173">
        <v>2.0</v>
      </c>
      <c r="K204" s="173">
        <v>2.0</v>
      </c>
      <c r="L204" s="174">
        <v>3.0</v>
      </c>
      <c r="M204" s="29"/>
    </row>
    <row r="205">
      <c r="A205" s="170"/>
      <c r="B205" s="171"/>
      <c r="C205" s="172" t="s">
        <v>558</v>
      </c>
      <c r="D205" s="159"/>
      <c r="E205" s="159"/>
      <c r="F205" s="160" t="s">
        <v>140</v>
      </c>
      <c r="G205" s="173">
        <v>50.0</v>
      </c>
      <c r="H205" s="173">
        <v>50.0</v>
      </c>
      <c r="I205" s="173">
        <v>50.0</v>
      </c>
      <c r="J205" s="173">
        <v>50.0</v>
      </c>
      <c r="K205" s="173">
        <v>50.0</v>
      </c>
      <c r="L205" s="174">
        <v>50.0</v>
      </c>
      <c r="M205" s="29"/>
    </row>
    <row r="206">
      <c r="A206" s="170"/>
      <c r="B206" s="171"/>
      <c r="C206" s="172" t="s">
        <v>559</v>
      </c>
      <c r="D206" s="159"/>
      <c r="E206" s="159"/>
      <c r="F206" s="160" t="s">
        <v>140</v>
      </c>
      <c r="G206" s="173">
        <v>12.0</v>
      </c>
      <c r="H206" s="173">
        <v>12.0</v>
      </c>
      <c r="I206" s="173">
        <v>12.0</v>
      </c>
      <c r="J206" s="173">
        <v>12.0</v>
      </c>
      <c r="K206" s="173">
        <v>12.0</v>
      </c>
      <c r="L206" s="174">
        <v>12.0</v>
      </c>
      <c r="M206" s="29"/>
    </row>
    <row r="207">
      <c r="A207" s="170"/>
      <c r="B207" s="171"/>
      <c r="C207" s="172" t="s">
        <v>560</v>
      </c>
      <c r="D207" s="159"/>
      <c r="E207" s="159"/>
      <c r="F207" s="160" t="s">
        <v>140</v>
      </c>
      <c r="G207" s="173">
        <v>1.0</v>
      </c>
      <c r="H207" s="173">
        <v>1.0</v>
      </c>
      <c r="I207" s="173">
        <v>1.0</v>
      </c>
      <c r="J207" s="173">
        <v>1.0</v>
      </c>
      <c r="K207" s="173">
        <v>1.0</v>
      </c>
      <c r="L207" s="174">
        <v>1.0</v>
      </c>
      <c r="M207" s="29"/>
    </row>
    <row r="208">
      <c r="A208" s="170"/>
      <c r="B208" s="171"/>
      <c r="C208" s="172" t="s">
        <v>561</v>
      </c>
      <c r="D208" s="159"/>
      <c r="E208" s="159"/>
      <c r="F208" s="160" t="s">
        <v>140</v>
      </c>
      <c r="G208" s="173">
        <v>1.0</v>
      </c>
      <c r="H208" s="173">
        <v>1.0</v>
      </c>
      <c r="I208" s="173">
        <v>1.0</v>
      </c>
      <c r="J208" s="173">
        <v>1.0</v>
      </c>
      <c r="K208" s="173">
        <v>1.0</v>
      </c>
      <c r="L208" s="174">
        <v>1.0</v>
      </c>
      <c r="M208" s="29"/>
    </row>
    <row r="209">
      <c r="A209" s="170"/>
      <c r="B209" s="171"/>
      <c r="C209" s="172" t="s">
        <v>562</v>
      </c>
      <c r="D209" s="159"/>
      <c r="E209" s="159"/>
      <c r="F209" s="160" t="s">
        <v>140</v>
      </c>
      <c r="G209" s="173">
        <v>50.0</v>
      </c>
      <c r="H209" s="173">
        <v>50.0</v>
      </c>
      <c r="I209" s="173">
        <v>50.0</v>
      </c>
      <c r="J209" s="173">
        <v>50.0</v>
      </c>
      <c r="K209" s="173">
        <v>50.0</v>
      </c>
      <c r="L209" s="174">
        <v>50.0</v>
      </c>
      <c r="M209" s="29"/>
    </row>
    <row r="210">
      <c r="A210" s="170"/>
      <c r="B210" s="171"/>
      <c r="C210" s="172" t="s">
        <v>563</v>
      </c>
      <c r="D210" s="159"/>
      <c r="E210" s="159"/>
      <c r="F210" s="160" t="s">
        <v>140</v>
      </c>
      <c r="G210" s="173">
        <v>3.0</v>
      </c>
      <c r="H210" s="173">
        <v>3.0</v>
      </c>
      <c r="I210" s="173">
        <v>3.0</v>
      </c>
      <c r="J210" s="173">
        <v>3.0</v>
      </c>
      <c r="K210" s="173">
        <v>3.0</v>
      </c>
      <c r="L210" s="174">
        <v>3.0</v>
      </c>
      <c r="M210" s="29"/>
    </row>
    <row r="211">
      <c r="A211" s="170"/>
      <c r="B211" s="168" t="s">
        <v>564</v>
      </c>
      <c r="C211" s="9"/>
      <c r="D211" s="159"/>
      <c r="E211" s="159"/>
      <c r="F211" s="159"/>
      <c r="G211" s="176"/>
      <c r="H211" s="176"/>
      <c r="I211" s="176"/>
      <c r="J211" s="176"/>
      <c r="K211" s="176"/>
      <c r="L211" s="174"/>
      <c r="M211" s="29"/>
    </row>
    <row r="212">
      <c r="A212" s="170"/>
      <c r="B212" s="171"/>
      <c r="C212" s="179" t="s">
        <v>565</v>
      </c>
      <c r="D212" s="159"/>
      <c r="E212" s="159"/>
      <c r="F212" s="160" t="s">
        <v>140</v>
      </c>
      <c r="G212" s="173">
        <v>9.0</v>
      </c>
      <c r="H212" s="173">
        <v>9.0</v>
      </c>
      <c r="I212" s="173">
        <v>9.0</v>
      </c>
      <c r="J212" s="173">
        <v>9.0</v>
      </c>
      <c r="K212" s="173">
        <v>9.0</v>
      </c>
      <c r="L212" s="175">
        <v>9.0</v>
      </c>
      <c r="M212" s="29"/>
    </row>
    <row r="213">
      <c r="A213" s="170"/>
      <c r="B213" s="171"/>
      <c r="C213" s="172" t="s">
        <v>566</v>
      </c>
      <c r="D213" s="159"/>
      <c r="E213" s="159"/>
      <c r="F213" s="160" t="s">
        <v>140</v>
      </c>
      <c r="G213" s="173">
        <v>1.0</v>
      </c>
      <c r="H213" s="173">
        <v>1.0</v>
      </c>
      <c r="I213" s="173">
        <v>1.0</v>
      </c>
      <c r="J213" s="173">
        <v>1.0</v>
      </c>
      <c r="K213" s="173">
        <v>1.0</v>
      </c>
      <c r="L213" s="175">
        <v>1.0</v>
      </c>
      <c r="M213" s="29"/>
    </row>
    <row r="214">
      <c r="A214" s="170"/>
      <c r="B214" s="171"/>
      <c r="C214" s="172" t="s">
        <v>567</v>
      </c>
      <c r="D214" s="159"/>
      <c r="E214" s="159"/>
      <c r="F214" s="160" t="s">
        <v>140</v>
      </c>
      <c r="G214" s="173">
        <v>1.0</v>
      </c>
      <c r="H214" s="173">
        <v>1.0</v>
      </c>
      <c r="I214" s="173">
        <v>1.0</v>
      </c>
      <c r="J214" s="173">
        <v>1.0</v>
      </c>
      <c r="K214" s="173">
        <v>1.0</v>
      </c>
      <c r="L214" s="174">
        <v>1.0</v>
      </c>
      <c r="M214" s="29"/>
    </row>
    <row r="215">
      <c r="A215" s="170"/>
      <c r="B215" s="171"/>
      <c r="C215" s="172" t="s">
        <v>568</v>
      </c>
      <c r="D215" s="159"/>
      <c r="E215" s="159"/>
      <c r="F215" s="160" t="s">
        <v>140</v>
      </c>
      <c r="G215" s="173">
        <v>3.0</v>
      </c>
      <c r="H215" s="173">
        <v>3.0</v>
      </c>
      <c r="I215" s="173">
        <v>3.0</v>
      </c>
      <c r="J215" s="173">
        <v>3.0</v>
      </c>
      <c r="K215" s="173">
        <v>3.0</v>
      </c>
      <c r="L215" s="174">
        <v>3.0</v>
      </c>
      <c r="M215" s="29"/>
    </row>
    <row r="216">
      <c r="A216" s="170"/>
      <c r="B216" s="179" t="s">
        <v>569</v>
      </c>
      <c r="C216" s="181"/>
      <c r="D216" s="159"/>
      <c r="E216" s="159"/>
      <c r="F216" s="159"/>
      <c r="G216" s="176"/>
      <c r="H216" s="176"/>
      <c r="I216" s="176"/>
      <c r="J216" s="176"/>
      <c r="K216" s="176"/>
      <c r="L216" s="174"/>
      <c r="M216" s="29"/>
    </row>
    <row r="217">
      <c r="A217" s="170"/>
      <c r="B217" s="171"/>
      <c r="C217" s="172" t="s">
        <v>478</v>
      </c>
      <c r="D217" s="159"/>
      <c r="E217" s="159"/>
      <c r="F217" s="160" t="s">
        <v>140</v>
      </c>
      <c r="G217" s="173">
        <v>1.0</v>
      </c>
      <c r="H217" s="173">
        <v>1.0</v>
      </c>
      <c r="I217" s="173">
        <v>1.0</v>
      </c>
      <c r="J217" s="173">
        <v>1.0</v>
      </c>
      <c r="K217" s="173">
        <v>1.0</v>
      </c>
      <c r="L217" s="174">
        <v>1.0</v>
      </c>
      <c r="M217" s="29"/>
    </row>
    <row r="218">
      <c r="A218" s="170"/>
      <c r="B218" s="171"/>
      <c r="C218" s="172" t="s">
        <v>479</v>
      </c>
      <c r="D218" s="159"/>
      <c r="E218" s="159"/>
      <c r="F218" s="160" t="s">
        <v>140</v>
      </c>
      <c r="G218" s="173">
        <v>5.0</v>
      </c>
      <c r="H218" s="173">
        <v>5.0</v>
      </c>
      <c r="I218" s="173">
        <v>5.0</v>
      </c>
      <c r="J218" s="173">
        <v>5.0</v>
      </c>
      <c r="K218" s="173">
        <v>5.0</v>
      </c>
      <c r="L218" s="174">
        <v>5.0</v>
      </c>
      <c r="M218" s="29"/>
    </row>
    <row r="219">
      <c r="A219" s="170"/>
      <c r="B219" s="171"/>
      <c r="C219" s="172" t="s">
        <v>480</v>
      </c>
      <c r="D219" s="159"/>
      <c r="E219" s="159"/>
      <c r="F219" s="160" t="s">
        <v>140</v>
      </c>
      <c r="G219" s="173">
        <v>3.0</v>
      </c>
      <c r="H219" s="173">
        <v>3.0</v>
      </c>
      <c r="I219" s="173">
        <v>3.0</v>
      </c>
      <c r="J219" s="173">
        <v>3.0</v>
      </c>
      <c r="K219" s="173">
        <v>3.0</v>
      </c>
      <c r="L219" s="174">
        <v>3.0</v>
      </c>
      <c r="M219" s="29"/>
    </row>
    <row r="220">
      <c r="A220" s="170"/>
      <c r="B220" s="171"/>
      <c r="C220" s="172" t="s">
        <v>481</v>
      </c>
      <c r="D220" s="159"/>
      <c r="E220" s="159"/>
      <c r="F220" s="160" t="s">
        <v>140</v>
      </c>
      <c r="G220" s="173">
        <v>4.0</v>
      </c>
      <c r="H220" s="173">
        <v>4.0</v>
      </c>
      <c r="I220" s="173">
        <v>4.0</v>
      </c>
      <c r="J220" s="173">
        <v>4.0</v>
      </c>
      <c r="K220" s="173">
        <v>4.0</v>
      </c>
      <c r="L220" s="174">
        <v>4.0</v>
      </c>
      <c r="M220" s="29"/>
    </row>
    <row r="221">
      <c r="A221" s="170"/>
      <c r="B221" s="171"/>
      <c r="C221" s="172" t="s">
        <v>570</v>
      </c>
      <c r="D221" s="159"/>
      <c r="E221" s="159"/>
      <c r="F221" s="160" t="s">
        <v>140</v>
      </c>
      <c r="G221" s="173">
        <v>2.0</v>
      </c>
      <c r="H221" s="173">
        <v>2.0</v>
      </c>
      <c r="I221" s="173">
        <v>2.0</v>
      </c>
      <c r="J221" s="173">
        <v>2.0</v>
      </c>
      <c r="K221" s="173">
        <v>2.0</v>
      </c>
      <c r="L221" s="174">
        <v>3.0</v>
      </c>
      <c r="M221" s="29"/>
    </row>
    <row r="222">
      <c r="A222" s="170"/>
      <c r="B222" s="168" t="s">
        <v>571</v>
      </c>
      <c r="C222" s="9"/>
      <c r="D222" s="159"/>
      <c r="E222" s="159"/>
      <c r="F222" s="159"/>
      <c r="G222" s="176"/>
      <c r="H222" s="176"/>
      <c r="I222" s="176"/>
      <c r="J222" s="176"/>
      <c r="K222" s="176"/>
      <c r="L222" s="174"/>
      <c r="M222" s="29"/>
    </row>
    <row r="223">
      <c r="A223" s="170"/>
      <c r="B223" s="171"/>
      <c r="C223" s="172" t="s">
        <v>572</v>
      </c>
      <c r="D223" s="159"/>
      <c r="E223" s="159"/>
      <c r="F223" s="160" t="s">
        <v>140</v>
      </c>
      <c r="G223" s="84">
        <v>0.0</v>
      </c>
      <c r="H223" s="84">
        <v>0.0</v>
      </c>
      <c r="I223" s="173">
        <v>2.0</v>
      </c>
      <c r="J223" s="173">
        <v>2.0</v>
      </c>
      <c r="K223" s="173">
        <v>2.0</v>
      </c>
      <c r="L223" s="175">
        <v>2.0</v>
      </c>
      <c r="M223" s="29"/>
    </row>
    <row r="224">
      <c r="A224" s="170"/>
      <c r="B224" s="168" t="s">
        <v>573</v>
      </c>
      <c r="C224" s="9"/>
      <c r="D224" s="159"/>
      <c r="E224" s="159"/>
      <c r="F224" s="159"/>
      <c r="G224" s="182"/>
      <c r="H224" s="182"/>
      <c r="I224" s="182"/>
      <c r="J224" s="182"/>
      <c r="K224" s="182"/>
      <c r="L224" s="174"/>
      <c r="M224" s="29"/>
    </row>
    <row r="225">
      <c r="A225" s="170"/>
      <c r="B225" s="171"/>
      <c r="C225" s="183" t="s">
        <v>574</v>
      </c>
      <c r="D225" s="159"/>
      <c r="E225" s="159"/>
      <c r="F225" s="160" t="s">
        <v>140</v>
      </c>
      <c r="G225" s="173">
        <v>5.0</v>
      </c>
      <c r="H225" s="173">
        <v>5.0</v>
      </c>
      <c r="I225" s="173">
        <v>5.0</v>
      </c>
      <c r="J225" s="173">
        <v>5.0</v>
      </c>
      <c r="K225" s="173">
        <v>9.0</v>
      </c>
      <c r="L225" s="174">
        <v>9.0</v>
      </c>
      <c r="M225" s="29"/>
    </row>
    <row r="226">
      <c r="A226" s="170"/>
      <c r="B226" s="171"/>
      <c r="C226" s="172" t="s">
        <v>575</v>
      </c>
      <c r="D226" s="159"/>
      <c r="E226" s="159"/>
      <c r="F226" s="160" t="s">
        <v>140</v>
      </c>
      <c r="G226" s="84">
        <v>0.0</v>
      </c>
      <c r="H226" s="84">
        <v>0.0</v>
      </c>
      <c r="I226" s="173">
        <v>19.0</v>
      </c>
      <c r="J226" s="173">
        <v>19.0</v>
      </c>
      <c r="K226" s="173">
        <v>19.0</v>
      </c>
      <c r="L226" s="174">
        <v>19.0</v>
      </c>
      <c r="M226" s="29"/>
    </row>
    <row r="227">
      <c r="A227" s="170"/>
      <c r="B227" s="171"/>
      <c r="C227" s="172" t="s">
        <v>576</v>
      </c>
      <c r="D227" s="159"/>
      <c r="E227" s="159"/>
      <c r="F227" s="160" t="s">
        <v>140</v>
      </c>
      <c r="G227" s="84">
        <v>0.0</v>
      </c>
      <c r="H227" s="84">
        <v>0.0</v>
      </c>
      <c r="I227" s="84">
        <v>0.0</v>
      </c>
      <c r="J227" s="84">
        <v>0.0</v>
      </c>
      <c r="K227" s="173">
        <v>4.0</v>
      </c>
      <c r="L227" s="174">
        <v>4.0</v>
      </c>
      <c r="M227" s="29"/>
    </row>
    <row r="228">
      <c r="A228" s="170"/>
      <c r="B228" s="171"/>
      <c r="C228" s="172" t="s">
        <v>577</v>
      </c>
      <c r="D228" s="159"/>
      <c r="E228" s="159"/>
      <c r="F228" s="160" t="s">
        <v>140</v>
      </c>
      <c r="G228" s="84">
        <v>0.0</v>
      </c>
      <c r="H228" s="84">
        <v>0.0</v>
      </c>
      <c r="I228" s="84">
        <v>0.0</v>
      </c>
      <c r="J228" s="84">
        <v>0.0</v>
      </c>
      <c r="K228" s="173">
        <v>20.0</v>
      </c>
      <c r="L228" s="174">
        <v>20.0</v>
      </c>
      <c r="M228" s="29"/>
    </row>
    <row r="229">
      <c r="A229" s="170"/>
      <c r="B229" s="171"/>
      <c r="C229" s="172" t="s">
        <v>578</v>
      </c>
      <c r="D229" s="159"/>
      <c r="E229" s="159"/>
      <c r="F229" s="160" t="s">
        <v>140</v>
      </c>
      <c r="G229" s="84">
        <v>0.0</v>
      </c>
      <c r="H229" s="84">
        <v>0.0</v>
      </c>
      <c r="I229" s="84">
        <v>0.0</v>
      </c>
      <c r="J229" s="84">
        <v>0.0</v>
      </c>
      <c r="K229" s="173">
        <v>1.0</v>
      </c>
      <c r="L229" s="174">
        <v>1.0</v>
      </c>
      <c r="M229" s="29"/>
    </row>
    <row r="230">
      <c r="A230" s="170"/>
      <c r="B230" s="171"/>
      <c r="C230" s="172" t="s">
        <v>579</v>
      </c>
      <c r="D230" s="159"/>
      <c r="E230" s="159"/>
      <c r="F230" s="160" t="s">
        <v>140</v>
      </c>
      <c r="G230" s="84">
        <v>0.0</v>
      </c>
      <c r="H230" s="84">
        <v>0.0</v>
      </c>
      <c r="I230" s="84">
        <v>0.0</v>
      </c>
      <c r="J230" s="84">
        <v>0.0</v>
      </c>
      <c r="K230" s="173">
        <v>1.0</v>
      </c>
      <c r="L230" s="174">
        <v>1.0</v>
      </c>
      <c r="M230" s="29"/>
    </row>
    <row r="231">
      <c r="A231" s="170"/>
      <c r="B231" s="171"/>
      <c r="C231" s="172" t="s">
        <v>580</v>
      </c>
      <c r="D231" s="159"/>
      <c r="E231" s="159"/>
      <c r="F231" s="160" t="s">
        <v>140</v>
      </c>
      <c r="G231" s="84">
        <v>0.0</v>
      </c>
      <c r="H231" s="84">
        <v>0.0</v>
      </c>
      <c r="I231" s="84">
        <v>0.0</v>
      </c>
      <c r="J231" s="84">
        <v>0.0</v>
      </c>
      <c r="K231" s="173">
        <v>1.0</v>
      </c>
      <c r="L231" s="174">
        <v>1.0</v>
      </c>
      <c r="M231" s="29"/>
    </row>
    <row r="232">
      <c r="A232" s="170"/>
      <c r="B232" s="171"/>
      <c r="C232" s="172" t="s">
        <v>581</v>
      </c>
      <c r="D232" s="159"/>
      <c r="E232" s="159"/>
      <c r="F232" s="160" t="s">
        <v>140</v>
      </c>
      <c r="G232" s="84">
        <v>0.0</v>
      </c>
      <c r="H232" s="84">
        <v>0.0</v>
      </c>
      <c r="I232" s="84">
        <v>0.0</v>
      </c>
      <c r="J232" s="84">
        <v>0.0</v>
      </c>
      <c r="K232" s="173">
        <v>1.0</v>
      </c>
      <c r="L232" s="174">
        <v>1.0</v>
      </c>
      <c r="M232" s="29"/>
    </row>
    <row r="233">
      <c r="A233" s="170"/>
      <c r="B233" s="171"/>
      <c r="C233" s="172" t="s">
        <v>582</v>
      </c>
      <c r="D233" s="159"/>
      <c r="E233" s="159"/>
      <c r="F233" s="160" t="s">
        <v>140</v>
      </c>
      <c r="G233" s="84">
        <v>0.0</v>
      </c>
      <c r="H233" s="84">
        <v>0.0</v>
      </c>
      <c r="I233" s="84">
        <v>0.0</v>
      </c>
      <c r="J233" s="84">
        <v>0.0</v>
      </c>
      <c r="K233" s="173">
        <v>2.0</v>
      </c>
      <c r="L233" s="174">
        <v>2.0</v>
      </c>
      <c r="M233" s="29"/>
    </row>
    <row r="234">
      <c r="A234" s="170"/>
      <c r="B234" s="171"/>
      <c r="C234" s="172" t="s">
        <v>583</v>
      </c>
      <c r="D234" s="159"/>
      <c r="E234" s="159"/>
      <c r="F234" s="160" t="s">
        <v>140</v>
      </c>
      <c r="G234" s="84">
        <v>0.0</v>
      </c>
      <c r="H234" s="84">
        <v>0.0</v>
      </c>
      <c r="I234" s="84">
        <v>0.0</v>
      </c>
      <c r="J234" s="84">
        <v>0.0</v>
      </c>
      <c r="K234" s="173">
        <v>2.0</v>
      </c>
      <c r="L234" s="174">
        <v>2.0</v>
      </c>
      <c r="M234" s="29"/>
    </row>
    <row r="235">
      <c r="A235" s="170"/>
      <c r="B235" s="171"/>
      <c r="C235" s="172" t="s">
        <v>584</v>
      </c>
      <c r="D235" s="159"/>
      <c r="E235" s="159"/>
      <c r="F235" s="160" t="s">
        <v>140</v>
      </c>
      <c r="G235" s="84">
        <v>0.0</v>
      </c>
      <c r="H235" s="84">
        <v>0.0</v>
      </c>
      <c r="I235" s="84">
        <v>0.0</v>
      </c>
      <c r="J235" s="84">
        <v>0.0</v>
      </c>
      <c r="K235" s="184">
        <v>3.0</v>
      </c>
      <c r="L235" s="174">
        <v>3.0</v>
      </c>
      <c r="M235" s="29"/>
    </row>
    <row r="236">
      <c r="A236" s="170"/>
      <c r="B236" s="171"/>
      <c r="C236" s="172" t="s">
        <v>585</v>
      </c>
      <c r="D236" s="159"/>
      <c r="E236" s="159"/>
      <c r="F236" s="160" t="s">
        <v>140</v>
      </c>
      <c r="G236" s="184">
        <v>5.0</v>
      </c>
      <c r="H236" s="184">
        <v>5.0</v>
      </c>
      <c r="I236" s="184">
        <v>5.0</v>
      </c>
      <c r="J236" s="184">
        <v>5.0</v>
      </c>
      <c r="K236" s="184">
        <v>5.0</v>
      </c>
      <c r="L236" s="185">
        <v>5.0</v>
      </c>
      <c r="M236" s="29"/>
    </row>
    <row r="237">
      <c r="A237" s="170"/>
      <c r="B237" s="171"/>
      <c r="C237" s="172" t="s">
        <v>586</v>
      </c>
      <c r="D237" s="159"/>
      <c r="E237" s="159"/>
      <c r="F237" s="160" t="s">
        <v>140</v>
      </c>
      <c r="G237" s="184">
        <v>2.0</v>
      </c>
      <c r="H237" s="184">
        <v>2.0</v>
      </c>
      <c r="I237" s="184">
        <v>2.0</v>
      </c>
      <c r="J237" s="184">
        <v>2.0</v>
      </c>
      <c r="K237" s="184">
        <v>2.0</v>
      </c>
      <c r="L237" s="174">
        <v>3.0</v>
      </c>
      <c r="M237" s="29"/>
    </row>
    <row r="238">
      <c r="A238" s="170"/>
      <c r="B238" s="171"/>
      <c r="C238" s="172" t="s">
        <v>587</v>
      </c>
      <c r="D238" s="159"/>
      <c r="E238" s="159"/>
      <c r="F238" s="160" t="s">
        <v>140</v>
      </c>
      <c r="G238" s="184">
        <v>1.0</v>
      </c>
      <c r="H238" s="184">
        <v>1.0</v>
      </c>
      <c r="I238" s="184">
        <v>1.0</v>
      </c>
      <c r="J238" s="184">
        <v>1.0</v>
      </c>
      <c r="K238" s="184">
        <v>1.0</v>
      </c>
      <c r="L238" s="174">
        <v>1.0</v>
      </c>
      <c r="M238" s="29"/>
    </row>
    <row r="239">
      <c r="A239" s="170"/>
      <c r="B239" s="171"/>
      <c r="C239" s="172" t="s">
        <v>588</v>
      </c>
      <c r="D239" s="159"/>
      <c r="E239" s="159"/>
      <c r="F239" s="160" t="s">
        <v>140</v>
      </c>
      <c r="G239" s="184">
        <v>3.0</v>
      </c>
      <c r="H239" s="184">
        <v>3.0</v>
      </c>
      <c r="I239" s="184">
        <v>3.0</v>
      </c>
      <c r="J239" s="184">
        <v>3.0</v>
      </c>
      <c r="K239" s="184">
        <v>3.0</v>
      </c>
      <c r="L239" s="174">
        <v>3.0</v>
      </c>
      <c r="M239" s="29"/>
    </row>
    <row r="240">
      <c r="A240" s="170"/>
      <c r="B240" s="171"/>
      <c r="C240" s="172" t="s">
        <v>589</v>
      </c>
      <c r="D240" s="159"/>
      <c r="E240" s="159"/>
      <c r="F240" s="160" t="s">
        <v>140</v>
      </c>
      <c r="G240" s="184">
        <v>1.0</v>
      </c>
      <c r="H240" s="184">
        <v>1.0</v>
      </c>
      <c r="I240" s="184">
        <v>1.0</v>
      </c>
      <c r="J240" s="184">
        <v>1.0</v>
      </c>
      <c r="K240" s="184">
        <v>1.0</v>
      </c>
      <c r="L240" s="174">
        <v>1.0</v>
      </c>
      <c r="M240" s="29"/>
    </row>
    <row r="241">
      <c r="A241" s="170"/>
      <c r="B241" s="171"/>
      <c r="C241" s="172" t="s">
        <v>590</v>
      </c>
      <c r="D241" s="159"/>
      <c r="E241" s="159"/>
      <c r="F241" s="160" t="s">
        <v>140</v>
      </c>
      <c r="G241" s="184">
        <v>1.0</v>
      </c>
      <c r="H241" s="184">
        <v>1.0</v>
      </c>
      <c r="I241" s="184">
        <v>1.0</v>
      </c>
      <c r="J241" s="184">
        <v>1.0</v>
      </c>
      <c r="K241" s="184">
        <v>1.0</v>
      </c>
      <c r="L241" s="174">
        <v>1.0</v>
      </c>
      <c r="M241" s="29"/>
    </row>
    <row r="242">
      <c r="A242" s="170"/>
      <c r="B242" s="171"/>
      <c r="C242" s="172" t="s">
        <v>591</v>
      </c>
      <c r="D242" s="159"/>
      <c r="E242" s="159"/>
      <c r="F242" s="160" t="s">
        <v>140</v>
      </c>
      <c r="G242" s="184">
        <v>1.0</v>
      </c>
      <c r="H242" s="184">
        <v>1.0</v>
      </c>
      <c r="I242" s="184">
        <v>1.0</v>
      </c>
      <c r="J242" s="184">
        <v>1.0</v>
      </c>
      <c r="K242" s="184">
        <v>1.0</v>
      </c>
      <c r="L242" s="174">
        <v>1.0</v>
      </c>
      <c r="M242" s="29"/>
    </row>
    <row r="243">
      <c r="A243" s="170"/>
      <c r="B243" s="171"/>
      <c r="C243" s="172" t="s">
        <v>592</v>
      </c>
      <c r="D243" s="159"/>
      <c r="E243" s="159"/>
      <c r="F243" s="160" t="s">
        <v>140</v>
      </c>
      <c r="G243" s="184">
        <v>1.0</v>
      </c>
      <c r="H243" s="184">
        <v>1.0</v>
      </c>
      <c r="I243" s="184">
        <v>1.0</v>
      </c>
      <c r="J243" s="184">
        <v>1.0</v>
      </c>
      <c r="K243" s="184">
        <v>1.0</v>
      </c>
      <c r="L243" s="174">
        <v>1.0</v>
      </c>
      <c r="M243" s="29"/>
    </row>
    <row r="244">
      <c r="A244" s="186"/>
      <c r="B244" s="171"/>
      <c r="C244" s="179" t="s">
        <v>593</v>
      </c>
      <c r="D244" s="187"/>
      <c r="E244" s="187"/>
      <c r="F244" s="179" t="s">
        <v>140</v>
      </c>
      <c r="G244" s="184">
        <v>1.0</v>
      </c>
      <c r="H244" s="184">
        <v>1.0</v>
      </c>
      <c r="I244" s="184">
        <v>1.0</v>
      </c>
      <c r="J244" s="184">
        <v>1.0</v>
      </c>
      <c r="K244" s="184">
        <v>1.0</v>
      </c>
      <c r="L244" s="185">
        <v>1.0</v>
      </c>
      <c r="M244" s="12"/>
    </row>
  </sheetData>
  <mergeCells count="69">
    <mergeCell ref="A2:C2"/>
    <mergeCell ref="D2:M2"/>
    <mergeCell ref="A5:A6"/>
    <mergeCell ref="B5:C6"/>
    <mergeCell ref="D5:F5"/>
    <mergeCell ref="G5:L5"/>
    <mergeCell ref="M5:M6"/>
    <mergeCell ref="B21:C21"/>
    <mergeCell ref="B24:C24"/>
    <mergeCell ref="B27:C27"/>
    <mergeCell ref="B28:C28"/>
    <mergeCell ref="B29:C29"/>
    <mergeCell ref="B30:C30"/>
    <mergeCell ref="B31:C31"/>
    <mergeCell ref="B32:C32"/>
    <mergeCell ref="B33:C33"/>
    <mergeCell ref="B34:C34"/>
    <mergeCell ref="B35:C35"/>
    <mergeCell ref="B36:C36"/>
    <mergeCell ref="B37:C37"/>
    <mergeCell ref="B40:C40"/>
    <mergeCell ref="B43:C43"/>
    <mergeCell ref="B46:C46"/>
    <mergeCell ref="B49:C49"/>
    <mergeCell ref="B52:C52"/>
    <mergeCell ref="B59:C59"/>
    <mergeCell ref="B60:C60"/>
    <mergeCell ref="B61:C61"/>
    <mergeCell ref="B62:C62"/>
    <mergeCell ref="B63:C63"/>
    <mergeCell ref="B64:C64"/>
    <mergeCell ref="B65:C65"/>
    <mergeCell ref="B66:C66"/>
    <mergeCell ref="B83:C83"/>
    <mergeCell ref="B105:C105"/>
    <mergeCell ref="B133:C133"/>
    <mergeCell ref="B136:C136"/>
    <mergeCell ref="B141:C141"/>
    <mergeCell ref="B149:C149"/>
    <mergeCell ref="B152:C152"/>
    <mergeCell ref="B154:C154"/>
    <mergeCell ref="B190:C190"/>
    <mergeCell ref="B192:C192"/>
    <mergeCell ref="B194:C194"/>
    <mergeCell ref="B203:C203"/>
    <mergeCell ref="B211:C211"/>
    <mergeCell ref="B222:C222"/>
    <mergeCell ref="B7:C7"/>
    <mergeCell ref="B8:C8"/>
    <mergeCell ref="M8:M244"/>
    <mergeCell ref="B9:C9"/>
    <mergeCell ref="B12:C12"/>
    <mergeCell ref="B15:C15"/>
    <mergeCell ref="B18:C18"/>
    <mergeCell ref="B224:C224"/>
    <mergeCell ref="B55:C55"/>
    <mergeCell ref="B58:C58"/>
    <mergeCell ref="B67:C67"/>
    <mergeCell ref="B68:C68"/>
    <mergeCell ref="B69:C69"/>
    <mergeCell ref="B70:C70"/>
    <mergeCell ref="B71:C71"/>
    <mergeCell ref="B72:C72"/>
    <mergeCell ref="B73:C73"/>
    <mergeCell ref="B74:C74"/>
    <mergeCell ref="B110:C110"/>
    <mergeCell ref="B118:C118"/>
    <mergeCell ref="B119:C119"/>
    <mergeCell ref="B124:C124"/>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
    <col customWidth="1" min="2" max="2" width="21.63"/>
    <col customWidth="1" min="3" max="3" width="19.13"/>
    <col customWidth="1" min="4" max="5" width="12.75"/>
    <col customWidth="1" min="11" max="12" width="13.38"/>
  </cols>
  <sheetData>
    <row r="1">
      <c r="A1" s="188"/>
    </row>
    <row r="2">
      <c r="A2" s="189" t="s">
        <v>594</v>
      </c>
      <c r="C2" s="190" t="s">
        <v>595</v>
      </c>
      <c r="M2" s="1"/>
      <c r="N2" s="1"/>
    </row>
    <row r="3">
      <c r="A3" s="191"/>
      <c r="B3" s="189"/>
      <c r="C3" s="192"/>
      <c r="D3" s="192"/>
      <c r="E3" s="192"/>
      <c r="F3" s="192"/>
      <c r="G3" s="192"/>
      <c r="H3" s="192"/>
      <c r="I3" s="192"/>
      <c r="J3" s="192"/>
      <c r="K3" s="193"/>
      <c r="L3" s="193"/>
      <c r="M3" s="1"/>
      <c r="N3" s="1"/>
    </row>
    <row r="4">
      <c r="A4" s="191"/>
      <c r="B4" s="194"/>
      <c r="C4" s="194"/>
      <c r="D4" s="194"/>
      <c r="E4" s="194"/>
      <c r="F4" s="194"/>
      <c r="G4" s="194"/>
      <c r="H4" s="194"/>
      <c r="I4" s="194"/>
      <c r="J4" s="194"/>
      <c r="K4" s="194"/>
      <c r="L4" s="194"/>
      <c r="M4" s="1"/>
      <c r="N4" s="1"/>
    </row>
    <row r="5">
      <c r="A5" s="6" t="s">
        <v>2</v>
      </c>
      <c r="B5" s="6" t="s">
        <v>3</v>
      </c>
      <c r="C5" s="7" t="s">
        <v>4</v>
      </c>
      <c r="D5" s="8"/>
      <c r="E5" s="9"/>
      <c r="F5" s="10" t="s">
        <v>5</v>
      </c>
      <c r="G5" s="8"/>
      <c r="H5" s="8"/>
      <c r="I5" s="8"/>
      <c r="J5" s="8"/>
      <c r="K5" s="9"/>
      <c r="L5" s="6" t="s">
        <v>6</v>
      </c>
      <c r="M5" s="195"/>
      <c r="N5" s="195"/>
      <c r="O5" s="195"/>
      <c r="P5" s="196"/>
      <c r="Q5" s="196"/>
      <c r="R5" s="196"/>
      <c r="S5" s="196"/>
      <c r="T5" s="196"/>
      <c r="U5" s="196"/>
      <c r="V5" s="196"/>
      <c r="W5" s="196"/>
      <c r="X5" s="196"/>
      <c r="Y5" s="196"/>
      <c r="Z5" s="196"/>
      <c r="AA5" s="196"/>
    </row>
    <row r="6">
      <c r="A6" s="12"/>
      <c r="B6" s="12"/>
      <c r="C6" s="13" t="s">
        <v>7</v>
      </c>
      <c r="D6" s="13" t="s">
        <v>8</v>
      </c>
      <c r="E6" s="6" t="s">
        <v>9</v>
      </c>
      <c r="F6" s="14">
        <v>2018.0</v>
      </c>
      <c r="G6" s="14">
        <v>2019.0</v>
      </c>
      <c r="H6" s="14">
        <v>2020.0</v>
      </c>
      <c r="I6" s="14">
        <v>2021.0</v>
      </c>
      <c r="J6" s="14">
        <v>2022.0</v>
      </c>
      <c r="K6" s="15">
        <v>2023.0</v>
      </c>
      <c r="L6" s="12"/>
      <c r="M6" s="195"/>
      <c r="N6" s="195"/>
      <c r="O6" s="195"/>
      <c r="P6" s="196"/>
      <c r="Q6" s="196"/>
      <c r="R6" s="196"/>
      <c r="S6" s="196"/>
      <c r="T6" s="196"/>
      <c r="U6" s="196"/>
      <c r="V6" s="196"/>
      <c r="W6" s="196"/>
      <c r="X6" s="196"/>
      <c r="Y6" s="196"/>
      <c r="Z6" s="196"/>
      <c r="AA6" s="196"/>
    </row>
    <row r="7">
      <c r="A7" s="16" t="s">
        <v>10</v>
      </c>
      <c r="B7" s="17" t="s">
        <v>11</v>
      </c>
      <c r="C7" s="16" t="s">
        <v>12</v>
      </c>
      <c r="D7" s="17" t="s">
        <v>13</v>
      </c>
      <c r="E7" s="18" t="s">
        <v>14</v>
      </c>
      <c r="F7" s="16" t="s">
        <v>15</v>
      </c>
      <c r="G7" s="16" t="s">
        <v>16</v>
      </c>
      <c r="H7" s="16" t="s">
        <v>17</v>
      </c>
      <c r="I7" s="16" t="s">
        <v>18</v>
      </c>
      <c r="J7" s="16" t="s">
        <v>19</v>
      </c>
      <c r="K7" s="16" t="s">
        <v>20</v>
      </c>
      <c r="L7" s="16" t="s">
        <v>21</v>
      </c>
      <c r="AB7" s="143"/>
    </row>
    <row r="8">
      <c r="A8" s="36">
        <v>1.0</v>
      </c>
      <c r="B8" s="64" t="s">
        <v>596</v>
      </c>
      <c r="C8" s="64" t="s">
        <v>597</v>
      </c>
      <c r="D8" s="64" t="s">
        <v>24</v>
      </c>
      <c r="E8" s="197" t="s">
        <v>598</v>
      </c>
      <c r="F8" s="66">
        <v>76.0</v>
      </c>
      <c r="G8" s="66">
        <v>103.0</v>
      </c>
      <c r="H8" s="66">
        <v>11.0</v>
      </c>
      <c r="I8" s="66">
        <v>4.0</v>
      </c>
      <c r="J8" s="66">
        <v>0.0</v>
      </c>
      <c r="K8" s="198">
        <v>91.0</v>
      </c>
      <c r="L8" s="197" t="s">
        <v>321</v>
      </c>
      <c r="M8" s="143"/>
      <c r="N8" s="143"/>
      <c r="O8" s="143"/>
      <c r="P8" s="143"/>
      <c r="Q8" s="143"/>
      <c r="R8" s="143"/>
      <c r="S8" s="143"/>
      <c r="T8" s="143"/>
      <c r="U8" s="143"/>
      <c r="V8" s="143"/>
      <c r="W8" s="143"/>
      <c r="X8" s="143"/>
      <c r="Y8" s="143"/>
      <c r="Z8" s="143"/>
      <c r="AA8" s="143"/>
      <c r="AB8" s="143"/>
    </row>
    <row r="9">
      <c r="A9" s="199"/>
    </row>
    <row r="10">
      <c r="A10" s="199"/>
    </row>
    <row r="11">
      <c r="A11" s="199"/>
    </row>
    <row r="12">
      <c r="A12" s="199"/>
    </row>
    <row r="13">
      <c r="A13" s="199"/>
    </row>
    <row r="14">
      <c r="A14" s="199"/>
    </row>
    <row r="15">
      <c r="A15" s="199"/>
    </row>
    <row r="16">
      <c r="A16" s="199"/>
    </row>
    <row r="17">
      <c r="A17" s="199"/>
    </row>
    <row r="18">
      <c r="A18" s="199"/>
    </row>
    <row r="19">
      <c r="A19" s="199"/>
    </row>
    <row r="20">
      <c r="A20" s="199"/>
    </row>
    <row r="21">
      <c r="A21" s="199"/>
    </row>
    <row r="22">
      <c r="A22" s="199"/>
    </row>
    <row r="23">
      <c r="A23" s="199"/>
    </row>
    <row r="24">
      <c r="A24" s="199"/>
    </row>
    <row r="25">
      <c r="A25" s="199"/>
    </row>
    <row r="26">
      <c r="A26" s="199"/>
    </row>
    <row r="27">
      <c r="A27" s="199"/>
    </row>
    <row r="28">
      <c r="A28" s="199"/>
    </row>
    <row r="29">
      <c r="A29" s="199"/>
    </row>
    <row r="30">
      <c r="A30" s="199"/>
    </row>
    <row r="31">
      <c r="A31" s="199"/>
    </row>
    <row r="32">
      <c r="A32" s="199"/>
    </row>
    <row r="33">
      <c r="A33" s="199"/>
    </row>
    <row r="34">
      <c r="A34" s="199"/>
    </row>
    <row r="35">
      <c r="A35" s="199"/>
    </row>
    <row r="36">
      <c r="A36" s="199"/>
    </row>
    <row r="37">
      <c r="A37" s="199"/>
    </row>
    <row r="38">
      <c r="A38" s="199"/>
    </row>
    <row r="39">
      <c r="A39" s="199"/>
    </row>
    <row r="40">
      <c r="A40" s="199"/>
    </row>
    <row r="41">
      <c r="A41" s="199"/>
    </row>
    <row r="42">
      <c r="A42" s="199"/>
    </row>
    <row r="43">
      <c r="A43" s="199"/>
    </row>
    <row r="44">
      <c r="A44" s="199"/>
    </row>
    <row r="45">
      <c r="A45" s="199"/>
    </row>
    <row r="46">
      <c r="A46" s="199"/>
    </row>
    <row r="47">
      <c r="A47" s="199"/>
    </row>
    <row r="48">
      <c r="A48" s="199"/>
    </row>
    <row r="49">
      <c r="A49" s="199"/>
    </row>
    <row r="50">
      <c r="A50" s="199"/>
    </row>
    <row r="51">
      <c r="A51" s="199"/>
    </row>
    <row r="52">
      <c r="A52" s="199"/>
    </row>
    <row r="53">
      <c r="A53" s="199"/>
    </row>
    <row r="54">
      <c r="A54" s="199"/>
    </row>
    <row r="55">
      <c r="A55" s="199"/>
    </row>
    <row r="56">
      <c r="A56" s="199"/>
    </row>
    <row r="57">
      <c r="A57" s="199"/>
    </row>
    <row r="58">
      <c r="A58" s="199"/>
    </row>
    <row r="59">
      <c r="A59" s="199"/>
    </row>
    <row r="60">
      <c r="A60" s="199"/>
    </row>
    <row r="61">
      <c r="A61" s="199"/>
    </row>
    <row r="62">
      <c r="A62" s="199"/>
    </row>
    <row r="63">
      <c r="A63" s="199"/>
    </row>
    <row r="64">
      <c r="A64" s="199"/>
    </row>
    <row r="65">
      <c r="A65" s="199"/>
    </row>
    <row r="66">
      <c r="A66" s="199"/>
    </row>
    <row r="67">
      <c r="A67" s="199"/>
    </row>
    <row r="68">
      <c r="A68" s="199"/>
    </row>
    <row r="69">
      <c r="A69" s="199"/>
    </row>
    <row r="70">
      <c r="A70" s="199"/>
    </row>
    <row r="71">
      <c r="A71" s="199"/>
    </row>
    <row r="72">
      <c r="A72" s="199"/>
    </row>
    <row r="73">
      <c r="A73" s="199"/>
    </row>
    <row r="74">
      <c r="A74" s="199"/>
    </row>
    <row r="75">
      <c r="A75" s="199"/>
    </row>
    <row r="76">
      <c r="A76" s="199"/>
    </row>
    <row r="77">
      <c r="A77" s="199"/>
    </row>
    <row r="78">
      <c r="A78" s="199"/>
    </row>
    <row r="79">
      <c r="A79" s="199"/>
    </row>
    <row r="80">
      <c r="A80" s="199"/>
    </row>
    <row r="81">
      <c r="A81" s="199"/>
    </row>
    <row r="82">
      <c r="A82" s="199"/>
    </row>
    <row r="83">
      <c r="A83" s="199"/>
    </row>
    <row r="84">
      <c r="A84" s="199"/>
    </row>
    <row r="85">
      <c r="A85" s="199"/>
    </row>
    <row r="86">
      <c r="A86" s="199"/>
    </row>
    <row r="87">
      <c r="A87" s="199"/>
    </row>
    <row r="88">
      <c r="A88" s="199"/>
    </row>
    <row r="89">
      <c r="A89" s="199"/>
    </row>
    <row r="90">
      <c r="A90" s="199"/>
    </row>
    <row r="91">
      <c r="A91" s="199"/>
    </row>
    <row r="92">
      <c r="A92" s="199"/>
    </row>
    <row r="93">
      <c r="A93" s="199"/>
    </row>
    <row r="94">
      <c r="A94" s="199"/>
    </row>
    <row r="95">
      <c r="A95" s="199"/>
    </row>
    <row r="96">
      <c r="A96" s="199"/>
    </row>
    <row r="97">
      <c r="A97" s="199"/>
    </row>
    <row r="98">
      <c r="A98" s="199"/>
    </row>
    <row r="99">
      <c r="A99" s="199"/>
    </row>
    <row r="100">
      <c r="A100" s="199"/>
    </row>
    <row r="101">
      <c r="A101" s="199"/>
    </row>
    <row r="102">
      <c r="A102" s="199"/>
    </row>
    <row r="103">
      <c r="A103" s="199"/>
    </row>
    <row r="104">
      <c r="A104" s="199"/>
    </row>
    <row r="105">
      <c r="A105" s="199"/>
    </row>
    <row r="106">
      <c r="A106" s="199"/>
    </row>
    <row r="107">
      <c r="A107" s="199"/>
    </row>
    <row r="108">
      <c r="A108" s="199"/>
    </row>
    <row r="109">
      <c r="A109" s="199"/>
    </row>
    <row r="110">
      <c r="A110" s="199"/>
    </row>
    <row r="111">
      <c r="A111" s="199"/>
    </row>
    <row r="112">
      <c r="A112" s="199"/>
    </row>
    <row r="113">
      <c r="A113" s="199"/>
    </row>
    <row r="114">
      <c r="A114" s="199"/>
    </row>
    <row r="115">
      <c r="A115" s="199"/>
    </row>
    <row r="116">
      <c r="A116" s="199"/>
    </row>
    <row r="117">
      <c r="A117" s="199"/>
    </row>
    <row r="118">
      <c r="A118" s="199"/>
    </row>
    <row r="119">
      <c r="A119" s="199"/>
    </row>
    <row r="120">
      <c r="A120" s="199"/>
    </row>
    <row r="121">
      <c r="A121" s="199"/>
    </row>
    <row r="122">
      <c r="A122" s="199"/>
    </row>
    <row r="123">
      <c r="A123" s="199"/>
    </row>
    <row r="124">
      <c r="A124" s="199"/>
    </row>
    <row r="125">
      <c r="A125" s="199"/>
    </row>
    <row r="126">
      <c r="A126" s="199"/>
    </row>
    <row r="127">
      <c r="A127" s="199"/>
    </row>
    <row r="128">
      <c r="A128" s="199"/>
    </row>
    <row r="129">
      <c r="A129" s="199"/>
    </row>
    <row r="130">
      <c r="A130" s="199"/>
    </row>
    <row r="131">
      <c r="A131" s="199"/>
    </row>
    <row r="132">
      <c r="A132" s="199"/>
    </row>
    <row r="133">
      <c r="A133" s="199"/>
    </row>
    <row r="134">
      <c r="A134" s="199"/>
    </row>
    <row r="135">
      <c r="A135" s="199"/>
    </row>
    <row r="136">
      <c r="A136" s="199"/>
    </row>
    <row r="137">
      <c r="A137" s="199"/>
    </row>
    <row r="138">
      <c r="A138" s="199"/>
    </row>
    <row r="139">
      <c r="A139" s="199"/>
    </row>
    <row r="140">
      <c r="A140" s="199"/>
    </row>
    <row r="141">
      <c r="A141" s="199"/>
    </row>
    <row r="142">
      <c r="A142" s="199"/>
    </row>
    <row r="143">
      <c r="A143" s="199"/>
    </row>
    <row r="144">
      <c r="A144" s="199"/>
    </row>
    <row r="145">
      <c r="A145" s="199"/>
    </row>
    <row r="146">
      <c r="A146" s="199"/>
    </row>
    <row r="147">
      <c r="A147" s="199"/>
    </row>
    <row r="148">
      <c r="A148" s="199"/>
    </row>
    <row r="149">
      <c r="A149" s="199"/>
    </row>
    <row r="150">
      <c r="A150" s="199"/>
    </row>
    <row r="151">
      <c r="A151" s="199"/>
    </row>
    <row r="152">
      <c r="A152" s="199"/>
    </row>
    <row r="153">
      <c r="A153" s="199"/>
    </row>
    <row r="154">
      <c r="A154" s="199"/>
    </row>
    <row r="155">
      <c r="A155" s="199"/>
    </row>
    <row r="156">
      <c r="A156" s="199"/>
    </row>
    <row r="157">
      <c r="A157" s="199"/>
    </row>
    <row r="158">
      <c r="A158" s="199"/>
    </row>
    <row r="159">
      <c r="A159" s="199"/>
    </row>
    <row r="160">
      <c r="A160" s="199"/>
    </row>
    <row r="161">
      <c r="A161" s="199"/>
    </row>
    <row r="162">
      <c r="A162" s="199"/>
    </row>
    <row r="163">
      <c r="A163" s="199"/>
    </row>
    <row r="164">
      <c r="A164" s="199"/>
    </row>
    <row r="165">
      <c r="A165" s="199"/>
    </row>
    <row r="166">
      <c r="A166" s="199"/>
    </row>
    <row r="167">
      <c r="A167" s="199"/>
    </row>
    <row r="168">
      <c r="A168" s="199"/>
    </row>
    <row r="169">
      <c r="A169" s="199"/>
    </row>
    <row r="170">
      <c r="A170" s="199"/>
    </row>
    <row r="171">
      <c r="A171" s="199"/>
    </row>
    <row r="172">
      <c r="A172" s="199"/>
    </row>
    <row r="173">
      <c r="A173" s="199"/>
    </row>
    <row r="174">
      <c r="A174" s="199"/>
    </row>
    <row r="175">
      <c r="A175" s="199"/>
    </row>
    <row r="176">
      <c r="A176" s="199"/>
    </row>
    <row r="177">
      <c r="A177" s="199"/>
    </row>
    <row r="178">
      <c r="A178" s="199"/>
    </row>
    <row r="179">
      <c r="A179" s="199"/>
    </row>
    <row r="180">
      <c r="A180" s="199"/>
    </row>
    <row r="181">
      <c r="A181" s="199"/>
    </row>
    <row r="182">
      <c r="A182" s="199"/>
    </row>
    <row r="183">
      <c r="A183" s="199"/>
    </row>
    <row r="184">
      <c r="A184" s="199"/>
    </row>
    <row r="185">
      <c r="A185" s="199"/>
    </row>
    <row r="186">
      <c r="A186" s="199"/>
    </row>
    <row r="187">
      <c r="A187" s="199"/>
    </row>
    <row r="188">
      <c r="A188" s="199"/>
    </row>
    <row r="189">
      <c r="A189" s="199"/>
    </row>
    <row r="190">
      <c r="A190" s="199"/>
    </row>
    <row r="191">
      <c r="A191" s="199"/>
    </row>
    <row r="192">
      <c r="A192" s="199"/>
    </row>
    <row r="193">
      <c r="A193" s="199"/>
    </row>
    <row r="194">
      <c r="A194" s="199"/>
    </row>
    <row r="195">
      <c r="A195" s="199"/>
    </row>
    <row r="196">
      <c r="A196" s="199"/>
    </row>
    <row r="197">
      <c r="A197" s="199"/>
    </row>
    <row r="198">
      <c r="A198" s="199"/>
    </row>
    <row r="199">
      <c r="A199" s="199"/>
    </row>
    <row r="200">
      <c r="A200" s="199"/>
    </row>
    <row r="201">
      <c r="A201" s="199"/>
    </row>
    <row r="202">
      <c r="A202" s="199"/>
    </row>
    <row r="203">
      <c r="A203" s="199"/>
    </row>
    <row r="204">
      <c r="A204" s="199"/>
    </row>
    <row r="205">
      <c r="A205" s="199"/>
    </row>
    <row r="206">
      <c r="A206" s="199"/>
    </row>
    <row r="207">
      <c r="A207" s="199"/>
    </row>
    <row r="208">
      <c r="A208" s="199"/>
    </row>
    <row r="209">
      <c r="A209" s="199"/>
    </row>
    <row r="210">
      <c r="A210" s="199"/>
    </row>
    <row r="211">
      <c r="A211" s="199"/>
    </row>
    <row r="212">
      <c r="A212" s="199"/>
    </row>
    <row r="213">
      <c r="A213" s="199"/>
    </row>
    <row r="214">
      <c r="A214" s="199"/>
    </row>
    <row r="215">
      <c r="A215" s="199"/>
    </row>
    <row r="216">
      <c r="A216" s="199"/>
    </row>
    <row r="217">
      <c r="A217" s="199"/>
    </row>
    <row r="218">
      <c r="A218" s="199"/>
    </row>
    <row r="219">
      <c r="A219" s="199"/>
    </row>
    <row r="220">
      <c r="A220" s="199"/>
    </row>
    <row r="221">
      <c r="A221" s="199"/>
    </row>
    <row r="222">
      <c r="A222" s="199"/>
    </row>
    <row r="223">
      <c r="A223" s="199"/>
    </row>
    <row r="224">
      <c r="A224" s="199"/>
    </row>
    <row r="225">
      <c r="A225" s="199"/>
    </row>
    <row r="226">
      <c r="A226" s="199"/>
    </row>
    <row r="227">
      <c r="A227" s="199"/>
    </row>
    <row r="228">
      <c r="A228" s="199"/>
    </row>
    <row r="229">
      <c r="A229" s="199"/>
    </row>
    <row r="230">
      <c r="A230" s="199"/>
    </row>
    <row r="231">
      <c r="A231" s="199"/>
    </row>
    <row r="232">
      <c r="A232" s="199"/>
    </row>
    <row r="233">
      <c r="A233" s="199"/>
    </row>
    <row r="234">
      <c r="A234" s="199"/>
    </row>
    <row r="235">
      <c r="A235" s="199"/>
    </row>
    <row r="236">
      <c r="A236" s="199"/>
    </row>
    <row r="237">
      <c r="A237" s="199"/>
    </row>
    <row r="238">
      <c r="A238" s="199"/>
    </row>
    <row r="239">
      <c r="A239" s="199"/>
    </row>
    <row r="240">
      <c r="A240" s="199"/>
    </row>
    <row r="241">
      <c r="A241" s="199"/>
    </row>
    <row r="242">
      <c r="A242" s="199"/>
    </row>
    <row r="243">
      <c r="A243" s="199"/>
    </row>
    <row r="244">
      <c r="A244" s="199"/>
    </row>
    <row r="245">
      <c r="A245" s="199"/>
    </row>
    <row r="246">
      <c r="A246" s="199"/>
    </row>
    <row r="247">
      <c r="A247" s="199"/>
    </row>
    <row r="248">
      <c r="A248" s="199"/>
    </row>
    <row r="249">
      <c r="A249" s="199"/>
    </row>
    <row r="250">
      <c r="A250" s="199"/>
    </row>
    <row r="251">
      <c r="A251" s="199"/>
    </row>
    <row r="252">
      <c r="A252" s="199"/>
    </row>
    <row r="253">
      <c r="A253" s="199"/>
    </row>
    <row r="254">
      <c r="A254" s="199"/>
    </row>
    <row r="255">
      <c r="A255" s="199"/>
    </row>
    <row r="256">
      <c r="A256" s="199"/>
    </row>
    <row r="257">
      <c r="A257" s="199"/>
    </row>
    <row r="258">
      <c r="A258" s="199"/>
    </row>
    <row r="259">
      <c r="A259" s="199"/>
    </row>
    <row r="260">
      <c r="A260" s="199"/>
    </row>
    <row r="261">
      <c r="A261" s="199"/>
    </row>
    <row r="262">
      <c r="A262" s="199"/>
    </row>
    <row r="263">
      <c r="A263" s="199"/>
    </row>
    <row r="264">
      <c r="A264" s="199"/>
    </row>
    <row r="265">
      <c r="A265" s="199"/>
    </row>
    <row r="266">
      <c r="A266" s="199"/>
    </row>
    <row r="267">
      <c r="A267" s="199"/>
    </row>
    <row r="268">
      <c r="A268" s="199"/>
    </row>
    <row r="269">
      <c r="A269" s="199"/>
    </row>
    <row r="270">
      <c r="A270" s="199"/>
    </row>
    <row r="271">
      <c r="A271" s="199"/>
    </row>
    <row r="272">
      <c r="A272" s="199"/>
    </row>
    <row r="273">
      <c r="A273" s="199"/>
    </row>
    <row r="274">
      <c r="A274" s="199"/>
    </row>
    <row r="275">
      <c r="A275" s="199"/>
    </row>
    <row r="276">
      <c r="A276" s="199"/>
    </row>
    <row r="277">
      <c r="A277" s="199"/>
    </row>
    <row r="278">
      <c r="A278" s="199"/>
    </row>
    <row r="279">
      <c r="A279" s="199"/>
    </row>
    <row r="280">
      <c r="A280" s="199"/>
    </row>
    <row r="281">
      <c r="A281" s="199"/>
    </row>
    <row r="282">
      <c r="A282" s="199"/>
    </row>
    <row r="283">
      <c r="A283" s="199"/>
    </row>
    <row r="284">
      <c r="A284" s="199"/>
    </row>
    <row r="285">
      <c r="A285" s="199"/>
    </row>
    <row r="286">
      <c r="A286" s="199"/>
    </row>
    <row r="287">
      <c r="A287" s="199"/>
    </row>
    <row r="288">
      <c r="A288" s="199"/>
    </row>
    <row r="289">
      <c r="A289" s="199"/>
    </row>
    <row r="290">
      <c r="A290" s="199"/>
    </row>
    <row r="291">
      <c r="A291" s="199"/>
    </row>
    <row r="292">
      <c r="A292" s="199"/>
    </row>
    <row r="293">
      <c r="A293" s="199"/>
    </row>
    <row r="294">
      <c r="A294" s="199"/>
    </row>
    <row r="295">
      <c r="A295" s="199"/>
    </row>
    <row r="296">
      <c r="A296" s="199"/>
    </row>
    <row r="297">
      <c r="A297" s="199"/>
    </row>
    <row r="298">
      <c r="A298" s="199"/>
    </row>
    <row r="299">
      <c r="A299" s="199"/>
    </row>
    <row r="300">
      <c r="A300" s="199"/>
    </row>
    <row r="301">
      <c r="A301" s="199"/>
    </row>
    <row r="302">
      <c r="A302" s="199"/>
    </row>
    <row r="303">
      <c r="A303" s="199"/>
    </row>
    <row r="304">
      <c r="A304" s="199"/>
    </row>
    <row r="305">
      <c r="A305" s="199"/>
    </row>
    <row r="306">
      <c r="A306" s="199"/>
    </row>
    <row r="307">
      <c r="A307" s="199"/>
    </row>
    <row r="308">
      <c r="A308" s="199"/>
    </row>
    <row r="309">
      <c r="A309" s="199"/>
    </row>
    <row r="310">
      <c r="A310" s="199"/>
    </row>
    <row r="311">
      <c r="A311" s="199"/>
    </row>
    <row r="312">
      <c r="A312" s="199"/>
    </row>
    <row r="313">
      <c r="A313" s="199"/>
    </row>
    <row r="314">
      <c r="A314" s="199"/>
    </row>
    <row r="315">
      <c r="A315" s="199"/>
    </row>
    <row r="316">
      <c r="A316" s="199"/>
    </row>
    <row r="317">
      <c r="A317" s="199"/>
    </row>
    <row r="318">
      <c r="A318" s="199"/>
    </row>
    <row r="319">
      <c r="A319" s="199"/>
    </row>
    <row r="320">
      <c r="A320" s="199"/>
    </row>
    <row r="321">
      <c r="A321" s="199"/>
    </row>
    <row r="322">
      <c r="A322" s="199"/>
    </row>
    <row r="323">
      <c r="A323" s="199"/>
    </row>
    <row r="324">
      <c r="A324" s="199"/>
    </row>
    <row r="325">
      <c r="A325" s="199"/>
    </row>
    <row r="326">
      <c r="A326" s="199"/>
    </row>
    <row r="327">
      <c r="A327" s="199"/>
    </row>
    <row r="328">
      <c r="A328" s="199"/>
    </row>
    <row r="329">
      <c r="A329" s="199"/>
    </row>
    <row r="330">
      <c r="A330" s="199"/>
    </row>
    <row r="331">
      <c r="A331" s="199"/>
    </row>
    <row r="332">
      <c r="A332" s="199"/>
    </row>
    <row r="333">
      <c r="A333" s="199"/>
    </row>
    <row r="334">
      <c r="A334" s="199"/>
    </row>
    <row r="335">
      <c r="A335" s="199"/>
    </row>
    <row r="336">
      <c r="A336" s="199"/>
    </row>
    <row r="337">
      <c r="A337" s="199"/>
    </row>
    <row r="338">
      <c r="A338" s="199"/>
    </row>
    <row r="339">
      <c r="A339" s="199"/>
    </row>
    <row r="340">
      <c r="A340" s="199"/>
    </row>
    <row r="341">
      <c r="A341" s="199"/>
    </row>
    <row r="342">
      <c r="A342" s="199"/>
    </row>
    <row r="343">
      <c r="A343" s="199"/>
    </row>
    <row r="344">
      <c r="A344" s="199"/>
    </row>
    <row r="345">
      <c r="A345" s="199"/>
    </row>
    <row r="346">
      <c r="A346" s="199"/>
    </row>
    <row r="347">
      <c r="A347" s="199"/>
    </row>
    <row r="348">
      <c r="A348" s="199"/>
    </row>
    <row r="349">
      <c r="A349" s="199"/>
    </row>
    <row r="350">
      <c r="A350" s="199"/>
    </row>
    <row r="351">
      <c r="A351" s="199"/>
    </row>
    <row r="352">
      <c r="A352" s="199"/>
    </row>
    <row r="353">
      <c r="A353" s="199"/>
    </row>
    <row r="354">
      <c r="A354" s="199"/>
    </row>
    <row r="355">
      <c r="A355" s="199"/>
    </row>
    <row r="356">
      <c r="A356" s="199"/>
    </row>
    <row r="357">
      <c r="A357" s="199"/>
    </row>
    <row r="358">
      <c r="A358" s="199"/>
    </row>
    <row r="359">
      <c r="A359" s="199"/>
    </row>
    <row r="360">
      <c r="A360" s="199"/>
    </row>
    <row r="361">
      <c r="A361" s="199"/>
    </row>
    <row r="362">
      <c r="A362" s="199"/>
    </row>
    <row r="363">
      <c r="A363" s="199"/>
    </row>
    <row r="364">
      <c r="A364" s="199"/>
    </row>
    <row r="365">
      <c r="A365" s="199"/>
    </row>
    <row r="366">
      <c r="A366" s="199"/>
    </row>
    <row r="367">
      <c r="A367" s="199"/>
    </row>
    <row r="368">
      <c r="A368" s="199"/>
    </row>
    <row r="369">
      <c r="A369" s="199"/>
    </row>
    <row r="370">
      <c r="A370" s="199"/>
    </row>
    <row r="371">
      <c r="A371" s="199"/>
    </row>
    <row r="372">
      <c r="A372" s="199"/>
    </row>
    <row r="373">
      <c r="A373" s="199"/>
    </row>
    <row r="374">
      <c r="A374" s="199"/>
    </row>
    <row r="375">
      <c r="A375" s="199"/>
    </row>
    <row r="376">
      <c r="A376" s="199"/>
    </row>
    <row r="377">
      <c r="A377" s="199"/>
    </row>
    <row r="378">
      <c r="A378" s="199"/>
    </row>
    <row r="379">
      <c r="A379" s="199"/>
    </row>
    <row r="380">
      <c r="A380" s="199"/>
    </row>
    <row r="381">
      <c r="A381" s="199"/>
    </row>
    <row r="382">
      <c r="A382" s="199"/>
    </row>
    <row r="383">
      <c r="A383" s="199"/>
    </row>
    <row r="384">
      <c r="A384" s="199"/>
    </row>
    <row r="385">
      <c r="A385" s="199"/>
    </row>
    <row r="386">
      <c r="A386" s="199"/>
    </row>
    <row r="387">
      <c r="A387" s="199"/>
    </row>
    <row r="388">
      <c r="A388" s="199"/>
    </row>
    <row r="389">
      <c r="A389" s="199"/>
    </row>
    <row r="390">
      <c r="A390" s="199"/>
    </row>
    <row r="391">
      <c r="A391" s="199"/>
    </row>
    <row r="392">
      <c r="A392" s="199"/>
    </row>
    <row r="393">
      <c r="A393" s="199"/>
    </row>
    <row r="394">
      <c r="A394" s="199"/>
    </row>
    <row r="395">
      <c r="A395" s="199"/>
    </row>
    <row r="396">
      <c r="A396" s="199"/>
    </row>
    <row r="397">
      <c r="A397" s="199"/>
    </row>
    <row r="398">
      <c r="A398" s="199"/>
    </row>
    <row r="399">
      <c r="A399" s="199"/>
    </row>
    <row r="400">
      <c r="A400" s="199"/>
    </row>
    <row r="401">
      <c r="A401" s="199"/>
    </row>
    <row r="402">
      <c r="A402" s="199"/>
    </row>
    <row r="403">
      <c r="A403" s="199"/>
    </row>
    <row r="404">
      <c r="A404" s="199"/>
    </row>
    <row r="405">
      <c r="A405" s="199"/>
    </row>
    <row r="406">
      <c r="A406" s="199"/>
    </row>
    <row r="407">
      <c r="A407" s="199"/>
    </row>
    <row r="408">
      <c r="A408" s="199"/>
    </row>
    <row r="409">
      <c r="A409" s="199"/>
    </row>
    <row r="410">
      <c r="A410" s="199"/>
    </row>
    <row r="411">
      <c r="A411" s="199"/>
    </row>
    <row r="412">
      <c r="A412" s="199"/>
    </row>
    <row r="413">
      <c r="A413" s="199"/>
    </row>
    <row r="414">
      <c r="A414" s="199"/>
    </row>
    <row r="415">
      <c r="A415" s="199"/>
    </row>
    <row r="416">
      <c r="A416" s="199"/>
    </row>
    <row r="417">
      <c r="A417" s="199"/>
    </row>
    <row r="418">
      <c r="A418" s="199"/>
    </row>
    <row r="419">
      <c r="A419" s="199"/>
    </row>
    <row r="420">
      <c r="A420" s="199"/>
    </row>
    <row r="421">
      <c r="A421" s="199"/>
    </row>
    <row r="422">
      <c r="A422" s="199"/>
    </row>
    <row r="423">
      <c r="A423" s="199"/>
    </row>
    <row r="424">
      <c r="A424" s="199"/>
    </row>
    <row r="425">
      <c r="A425" s="199"/>
    </row>
    <row r="426">
      <c r="A426" s="199"/>
    </row>
    <row r="427">
      <c r="A427" s="199"/>
    </row>
    <row r="428">
      <c r="A428" s="199"/>
    </row>
    <row r="429">
      <c r="A429" s="199"/>
    </row>
    <row r="430">
      <c r="A430" s="199"/>
    </row>
    <row r="431">
      <c r="A431" s="199"/>
    </row>
    <row r="432">
      <c r="A432" s="199"/>
    </row>
    <row r="433">
      <c r="A433" s="199"/>
    </row>
    <row r="434">
      <c r="A434" s="199"/>
    </row>
    <row r="435">
      <c r="A435" s="199"/>
    </row>
    <row r="436">
      <c r="A436" s="199"/>
    </row>
    <row r="437">
      <c r="A437" s="199"/>
    </row>
    <row r="438">
      <c r="A438" s="199"/>
    </row>
    <row r="439">
      <c r="A439" s="199"/>
    </row>
    <row r="440">
      <c r="A440" s="199"/>
    </row>
    <row r="441">
      <c r="A441" s="199"/>
    </row>
    <row r="442">
      <c r="A442" s="199"/>
    </row>
    <row r="443">
      <c r="A443" s="199"/>
    </row>
    <row r="444">
      <c r="A444" s="199"/>
    </row>
    <row r="445">
      <c r="A445" s="199"/>
    </row>
    <row r="446">
      <c r="A446" s="199"/>
    </row>
    <row r="447">
      <c r="A447" s="199"/>
    </row>
    <row r="448">
      <c r="A448" s="199"/>
    </row>
    <row r="449">
      <c r="A449" s="199"/>
    </row>
    <row r="450">
      <c r="A450" s="199"/>
    </row>
    <row r="451">
      <c r="A451" s="199"/>
    </row>
    <row r="452">
      <c r="A452" s="199"/>
    </row>
    <row r="453">
      <c r="A453" s="199"/>
    </row>
    <row r="454">
      <c r="A454" s="199"/>
    </row>
    <row r="455">
      <c r="A455" s="199"/>
    </row>
    <row r="456">
      <c r="A456" s="199"/>
    </row>
    <row r="457">
      <c r="A457" s="199"/>
    </row>
    <row r="458">
      <c r="A458" s="199"/>
    </row>
    <row r="459">
      <c r="A459" s="199"/>
    </row>
    <row r="460">
      <c r="A460" s="199"/>
    </row>
    <row r="461">
      <c r="A461" s="199"/>
    </row>
    <row r="462">
      <c r="A462" s="199"/>
    </row>
    <row r="463">
      <c r="A463" s="199"/>
    </row>
    <row r="464">
      <c r="A464" s="199"/>
    </row>
    <row r="465">
      <c r="A465" s="199"/>
    </row>
    <row r="466">
      <c r="A466" s="199"/>
    </row>
    <row r="467">
      <c r="A467" s="199"/>
    </row>
    <row r="468">
      <c r="A468" s="199"/>
    </row>
    <row r="469">
      <c r="A469" s="199"/>
    </row>
    <row r="470">
      <c r="A470" s="199"/>
    </row>
    <row r="471">
      <c r="A471" s="199"/>
    </row>
    <row r="472">
      <c r="A472" s="199"/>
    </row>
    <row r="473">
      <c r="A473" s="199"/>
    </row>
    <row r="474">
      <c r="A474" s="199"/>
    </row>
    <row r="475">
      <c r="A475" s="199"/>
    </row>
    <row r="476">
      <c r="A476" s="199"/>
    </row>
    <row r="477">
      <c r="A477" s="199"/>
    </row>
    <row r="478">
      <c r="A478" s="199"/>
    </row>
    <row r="479">
      <c r="A479" s="199"/>
    </row>
    <row r="480">
      <c r="A480" s="199"/>
    </row>
    <row r="481">
      <c r="A481" s="199"/>
    </row>
    <row r="482">
      <c r="A482" s="199"/>
    </row>
    <row r="483">
      <c r="A483" s="199"/>
    </row>
    <row r="484">
      <c r="A484" s="199"/>
    </row>
    <row r="485">
      <c r="A485" s="199"/>
    </row>
    <row r="486">
      <c r="A486" s="199"/>
    </row>
    <row r="487">
      <c r="A487" s="199"/>
    </row>
    <row r="488">
      <c r="A488" s="199"/>
    </row>
    <row r="489">
      <c r="A489" s="199"/>
    </row>
    <row r="490">
      <c r="A490" s="199"/>
    </row>
    <row r="491">
      <c r="A491" s="199"/>
    </row>
    <row r="492">
      <c r="A492" s="199"/>
    </row>
    <row r="493">
      <c r="A493" s="199"/>
    </row>
    <row r="494">
      <c r="A494" s="199"/>
    </row>
    <row r="495">
      <c r="A495" s="199"/>
    </row>
    <row r="496">
      <c r="A496" s="199"/>
    </row>
    <row r="497">
      <c r="A497" s="199"/>
    </row>
    <row r="498">
      <c r="A498" s="199"/>
    </row>
    <row r="499">
      <c r="A499" s="199"/>
    </row>
    <row r="500">
      <c r="A500" s="199"/>
    </row>
    <row r="501">
      <c r="A501" s="199"/>
    </row>
    <row r="502">
      <c r="A502" s="199"/>
    </row>
    <row r="503">
      <c r="A503" s="199"/>
    </row>
    <row r="504">
      <c r="A504" s="199"/>
    </row>
    <row r="505">
      <c r="A505" s="199"/>
    </row>
    <row r="506">
      <c r="A506" s="199"/>
    </row>
    <row r="507">
      <c r="A507" s="199"/>
    </row>
    <row r="508">
      <c r="A508" s="199"/>
    </row>
    <row r="509">
      <c r="A509" s="199"/>
    </row>
    <row r="510">
      <c r="A510" s="199"/>
    </row>
    <row r="511">
      <c r="A511" s="199"/>
    </row>
    <row r="512">
      <c r="A512" s="199"/>
    </row>
    <row r="513">
      <c r="A513" s="199"/>
    </row>
    <row r="514">
      <c r="A514" s="199"/>
    </row>
    <row r="515">
      <c r="A515" s="199"/>
    </row>
    <row r="516">
      <c r="A516" s="199"/>
    </row>
    <row r="517">
      <c r="A517" s="199"/>
    </row>
    <row r="518">
      <c r="A518" s="199"/>
    </row>
    <row r="519">
      <c r="A519" s="199"/>
    </row>
    <row r="520">
      <c r="A520" s="199"/>
    </row>
    <row r="521">
      <c r="A521" s="199"/>
    </row>
    <row r="522">
      <c r="A522" s="199"/>
    </row>
    <row r="523">
      <c r="A523" s="199"/>
    </row>
    <row r="524">
      <c r="A524" s="199"/>
    </row>
    <row r="525">
      <c r="A525" s="199"/>
    </row>
    <row r="526">
      <c r="A526" s="199"/>
    </row>
    <row r="527">
      <c r="A527" s="199"/>
    </row>
    <row r="528">
      <c r="A528" s="199"/>
    </row>
    <row r="529">
      <c r="A529" s="199"/>
    </row>
    <row r="530">
      <c r="A530" s="199"/>
    </row>
    <row r="531">
      <c r="A531" s="199"/>
    </row>
    <row r="532">
      <c r="A532" s="199"/>
    </row>
    <row r="533">
      <c r="A533" s="199"/>
    </row>
    <row r="534">
      <c r="A534" s="199"/>
    </row>
    <row r="535">
      <c r="A535" s="199"/>
    </row>
    <row r="536">
      <c r="A536" s="199"/>
    </row>
    <row r="537">
      <c r="A537" s="199"/>
    </row>
    <row r="538">
      <c r="A538" s="199"/>
    </row>
    <row r="539">
      <c r="A539" s="199"/>
    </row>
    <row r="540">
      <c r="A540" s="199"/>
    </row>
    <row r="541">
      <c r="A541" s="199"/>
    </row>
    <row r="542">
      <c r="A542" s="199"/>
    </row>
    <row r="543">
      <c r="A543" s="199"/>
    </row>
    <row r="544">
      <c r="A544" s="199"/>
    </row>
    <row r="545">
      <c r="A545" s="199"/>
    </row>
    <row r="546">
      <c r="A546" s="199"/>
    </row>
    <row r="547">
      <c r="A547" s="199"/>
    </row>
    <row r="548">
      <c r="A548" s="199"/>
    </row>
    <row r="549">
      <c r="A549" s="199"/>
    </row>
    <row r="550">
      <c r="A550" s="199"/>
    </row>
    <row r="551">
      <c r="A551" s="199"/>
    </row>
    <row r="552">
      <c r="A552" s="199"/>
    </row>
    <row r="553">
      <c r="A553" s="199"/>
    </row>
    <row r="554">
      <c r="A554" s="199"/>
    </row>
    <row r="555">
      <c r="A555" s="199"/>
    </row>
    <row r="556">
      <c r="A556" s="199"/>
    </row>
    <row r="557">
      <c r="A557" s="199"/>
    </row>
    <row r="558">
      <c r="A558" s="199"/>
    </row>
    <row r="559">
      <c r="A559" s="199"/>
    </row>
    <row r="560">
      <c r="A560" s="199"/>
    </row>
    <row r="561">
      <c r="A561" s="199"/>
    </row>
    <row r="562">
      <c r="A562" s="199"/>
    </row>
    <row r="563">
      <c r="A563" s="199"/>
    </row>
    <row r="564">
      <c r="A564" s="199"/>
    </row>
    <row r="565">
      <c r="A565" s="199"/>
    </row>
    <row r="566">
      <c r="A566" s="199"/>
    </row>
    <row r="567">
      <c r="A567" s="199"/>
    </row>
    <row r="568">
      <c r="A568" s="199"/>
    </row>
    <row r="569">
      <c r="A569" s="199"/>
    </row>
    <row r="570">
      <c r="A570" s="199"/>
    </row>
    <row r="571">
      <c r="A571" s="199"/>
    </row>
    <row r="572">
      <c r="A572" s="199"/>
    </row>
    <row r="573">
      <c r="A573" s="199"/>
    </row>
    <row r="574">
      <c r="A574" s="199"/>
    </row>
    <row r="575">
      <c r="A575" s="199"/>
    </row>
    <row r="576">
      <c r="A576" s="199"/>
    </row>
    <row r="577">
      <c r="A577" s="199"/>
    </row>
    <row r="578">
      <c r="A578" s="199"/>
    </row>
    <row r="579">
      <c r="A579" s="199"/>
    </row>
    <row r="580">
      <c r="A580" s="199"/>
    </row>
    <row r="581">
      <c r="A581" s="199"/>
    </row>
    <row r="582">
      <c r="A582" s="199"/>
    </row>
    <row r="583">
      <c r="A583" s="199"/>
    </row>
    <row r="584">
      <c r="A584" s="199"/>
    </row>
    <row r="585">
      <c r="A585" s="199"/>
    </row>
    <row r="586">
      <c r="A586" s="199"/>
    </row>
    <row r="587">
      <c r="A587" s="199"/>
    </row>
    <row r="588">
      <c r="A588" s="199"/>
    </row>
    <row r="589">
      <c r="A589" s="199"/>
    </row>
    <row r="590">
      <c r="A590" s="199"/>
    </row>
    <row r="591">
      <c r="A591" s="199"/>
    </row>
    <row r="592">
      <c r="A592" s="199"/>
    </row>
    <row r="593">
      <c r="A593" s="199"/>
    </row>
    <row r="594">
      <c r="A594" s="199"/>
    </row>
    <row r="595">
      <c r="A595" s="199"/>
    </row>
    <row r="596">
      <c r="A596" s="199"/>
    </row>
    <row r="597">
      <c r="A597" s="199"/>
    </row>
    <row r="598">
      <c r="A598" s="199"/>
    </row>
    <row r="599">
      <c r="A599" s="199"/>
    </row>
    <row r="600">
      <c r="A600" s="199"/>
    </row>
    <row r="601">
      <c r="A601" s="199"/>
    </row>
    <row r="602">
      <c r="A602" s="199"/>
    </row>
    <row r="603">
      <c r="A603" s="199"/>
    </row>
    <row r="604">
      <c r="A604" s="199"/>
    </row>
    <row r="605">
      <c r="A605" s="199"/>
    </row>
    <row r="606">
      <c r="A606" s="199"/>
    </row>
    <row r="607">
      <c r="A607" s="199"/>
    </row>
    <row r="608">
      <c r="A608" s="199"/>
    </row>
    <row r="609">
      <c r="A609" s="199"/>
    </row>
    <row r="610">
      <c r="A610" s="199"/>
    </row>
    <row r="611">
      <c r="A611" s="199"/>
    </row>
    <row r="612">
      <c r="A612" s="199"/>
    </row>
    <row r="613">
      <c r="A613" s="199"/>
    </row>
    <row r="614">
      <c r="A614" s="199"/>
    </row>
    <row r="615">
      <c r="A615" s="199"/>
    </row>
    <row r="616">
      <c r="A616" s="199"/>
    </row>
    <row r="617">
      <c r="A617" s="199"/>
    </row>
    <row r="618">
      <c r="A618" s="199"/>
    </row>
    <row r="619">
      <c r="A619" s="199"/>
    </row>
    <row r="620">
      <c r="A620" s="199"/>
    </row>
    <row r="621">
      <c r="A621" s="199"/>
    </row>
    <row r="622">
      <c r="A622" s="199"/>
    </row>
    <row r="623">
      <c r="A623" s="199"/>
    </row>
    <row r="624">
      <c r="A624" s="199"/>
    </row>
    <row r="625">
      <c r="A625" s="199"/>
    </row>
    <row r="626">
      <c r="A626" s="199"/>
    </row>
    <row r="627">
      <c r="A627" s="199"/>
    </row>
    <row r="628">
      <c r="A628" s="199"/>
    </row>
    <row r="629">
      <c r="A629" s="199"/>
    </row>
    <row r="630">
      <c r="A630" s="199"/>
    </row>
    <row r="631">
      <c r="A631" s="199"/>
    </row>
    <row r="632">
      <c r="A632" s="199"/>
    </row>
    <row r="633">
      <c r="A633" s="199"/>
    </row>
    <row r="634">
      <c r="A634" s="199"/>
    </row>
    <row r="635">
      <c r="A635" s="199"/>
    </row>
    <row r="636">
      <c r="A636" s="199"/>
    </row>
    <row r="637">
      <c r="A637" s="199"/>
    </row>
    <row r="638">
      <c r="A638" s="199"/>
    </row>
    <row r="639">
      <c r="A639" s="199"/>
    </row>
    <row r="640">
      <c r="A640" s="199"/>
    </row>
    <row r="641">
      <c r="A641" s="199"/>
    </row>
    <row r="642">
      <c r="A642" s="199"/>
    </row>
    <row r="643">
      <c r="A643" s="199"/>
    </row>
    <row r="644">
      <c r="A644" s="199"/>
    </row>
    <row r="645">
      <c r="A645" s="199"/>
    </row>
    <row r="646">
      <c r="A646" s="199"/>
    </row>
    <row r="647">
      <c r="A647" s="199"/>
    </row>
    <row r="648">
      <c r="A648" s="199"/>
    </row>
    <row r="649">
      <c r="A649" s="199"/>
    </row>
    <row r="650">
      <c r="A650" s="199"/>
    </row>
    <row r="651">
      <c r="A651" s="199"/>
    </row>
    <row r="652">
      <c r="A652" s="199"/>
    </row>
    <row r="653">
      <c r="A653" s="199"/>
    </row>
    <row r="654">
      <c r="A654" s="199"/>
    </row>
    <row r="655">
      <c r="A655" s="199"/>
    </row>
    <row r="656">
      <c r="A656" s="199"/>
    </row>
    <row r="657">
      <c r="A657" s="199"/>
    </row>
    <row r="658">
      <c r="A658" s="199"/>
    </row>
    <row r="659">
      <c r="A659" s="199"/>
    </row>
    <row r="660">
      <c r="A660" s="199"/>
    </row>
    <row r="661">
      <c r="A661" s="199"/>
    </row>
    <row r="662">
      <c r="A662" s="199"/>
    </row>
    <row r="663">
      <c r="A663" s="199"/>
    </row>
    <row r="664">
      <c r="A664" s="199"/>
    </row>
    <row r="665">
      <c r="A665" s="199"/>
    </row>
    <row r="666">
      <c r="A666" s="199"/>
    </row>
    <row r="667">
      <c r="A667" s="199"/>
    </row>
    <row r="668">
      <c r="A668" s="199"/>
    </row>
    <row r="669">
      <c r="A669" s="199"/>
    </row>
    <row r="670">
      <c r="A670" s="199"/>
    </row>
    <row r="671">
      <c r="A671" s="199"/>
    </row>
    <row r="672">
      <c r="A672" s="199"/>
    </row>
    <row r="673">
      <c r="A673" s="199"/>
    </row>
    <row r="674">
      <c r="A674" s="199"/>
    </row>
    <row r="675">
      <c r="A675" s="199"/>
    </row>
    <row r="676">
      <c r="A676" s="199"/>
    </row>
    <row r="677">
      <c r="A677" s="199"/>
    </row>
    <row r="678">
      <c r="A678" s="199"/>
    </row>
    <row r="679">
      <c r="A679" s="199"/>
    </row>
    <row r="680">
      <c r="A680" s="199"/>
    </row>
    <row r="681">
      <c r="A681" s="199"/>
    </row>
    <row r="682">
      <c r="A682" s="199"/>
    </row>
    <row r="683">
      <c r="A683" s="199"/>
    </row>
    <row r="684">
      <c r="A684" s="199"/>
    </row>
    <row r="685">
      <c r="A685" s="199"/>
    </row>
    <row r="686">
      <c r="A686" s="199"/>
    </row>
    <row r="687">
      <c r="A687" s="199"/>
    </row>
    <row r="688">
      <c r="A688" s="199"/>
    </row>
    <row r="689">
      <c r="A689" s="199"/>
    </row>
    <row r="690">
      <c r="A690" s="199"/>
    </row>
    <row r="691">
      <c r="A691" s="199"/>
    </row>
    <row r="692">
      <c r="A692" s="199"/>
    </row>
    <row r="693">
      <c r="A693" s="199"/>
    </row>
    <row r="694">
      <c r="A694" s="199"/>
    </row>
    <row r="695">
      <c r="A695" s="199"/>
    </row>
    <row r="696">
      <c r="A696" s="199"/>
    </row>
    <row r="697">
      <c r="A697" s="199"/>
    </row>
    <row r="698">
      <c r="A698" s="199"/>
    </row>
    <row r="699">
      <c r="A699" s="199"/>
    </row>
    <row r="700">
      <c r="A700" s="199"/>
    </row>
    <row r="701">
      <c r="A701" s="199"/>
    </row>
    <row r="702">
      <c r="A702" s="199"/>
    </row>
    <row r="703">
      <c r="A703" s="199"/>
    </row>
    <row r="704">
      <c r="A704" s="199"/>
    </row>
    <row r="705">
      <c r="A705" s="199"/>
    </row>
    <row r="706">
      <c r="A706" s="199"/>
    </row>
    <row r="707">
      <c r="A707" s="199"/>
    </row>
    <row r="708">
      <c r="A708" s="199"/>
    </row>
    <row r="709">
      <c r="A709" s="199"/>
    </row>
    <row r="710">
      <c r="A710" s="199"/>
    </row>
    <row r="711">
      <c r="A711" s="199"/>
    </row>
    <row r="712">
      <c r="A712" s="199"/>
    </row>
    <row r="713">
      <c r="A713" s="199"/>
    </row>
    <row r="714">
      <c r="A714" s="199"/>
    </row>
    <row r="715">
      <c r="A715" s="199"/>
    </row>
    <row r="716">
      <c r="A716" s="199"/>
    </row>
    <row r="717">
      <c r="A717" s="199"/>
    </row>
    <row r="718">
      <c r="A718" s="199"/>
    </row>
    <row r="719">
      <c r="A719" s="199"/>
    </row>
    <row r="720">
      <c r="A720" s="199"/>
    </row>
    <row r="721">
      <c r="A721" s="199"/>
    </row>
    <row r="722">
      <c r="A722" s="199"/>
    </row>
    <row r="723">
      <c r="A723" s="199"/>
    </row>
    <row r="724">
      <c r="A724" s="199"/>
    </row>
    <row r="725">
      <c r="A725" s="199"/>
    </row>
    <row r="726">
      <c r="A726" s="199"/>
    </row>
    <row r="727">
      <c r="A727" s="199"/>
    </row>
    <row r="728">
      <c r="A728" s="199"/>
    </row>
    <row r="729">
      <c r="A729" s="199"/>
    </row>
    <row r="730">
      <c r="A730" s="199"/>
    </row>
    <row r="731">
      <c r="A731" s="199"/>
    </row>
    <row r="732">
      <c r="A732" s="199"/>
    </row>
    <row r="733">
      <c r="A733" s="199"/>
    </row>
    <row r="734">
      <c r="A734" s="199"/>
    </row>
    <row r="735">
      <c r="A735" s="199"/>
    </row>
    <row r="736">
      <c r="A736" s="199"/>
    </row>
    <row r="737">
      <c r="A737" s="199"/>
    </row>
    <row r="738">
      <c r="A738" s="199"/>
    </row>
    <row r="739">
      <c r="A739" s="199"/>
    </row>
    <row r="740">
      <c r="A740" s="199"/>
    </row>
    <row r="741">
      <c r="A741" s="199"/>
    </row>
    <row r="742">
      <c r="A742" s="199"/>
    </row>
    <row r="743">
      <c r="A743" s="199"/>
    </row>
    <row r="744">
      <c r="A744" s="199"/>
    </row>
    <row r="745">
      <c r="A745" s="199"/>
    </row>
    <row r="746">
      <c r="A746" s="199"/>
    </row>
    <row r="747">
      <c r="A747" s="199"/>
    </row>
    <row r="748">
      <c r="A748" s="199"/>
    </row>
    <row r="749">
      <c r="A749" s="199"/>
    </row>
    <row r="750">
      <c r="A750" s="199"/>
    </row>
    <row r="751">
      <c r="A751" s="199"/>
    </row>
    <row r="752">
      <c r="A752" s="199"/>
    </row>
    <row r="753">
      <c r="A753" s="199"/>
    </row>
    <row r="754">
      <c r="A754" s="199"/>
    </row>
    <row r="755">
      <c r="A755" s="199"/>
    </row>
    <row r="756">
      <c r="A756" s="199"/>
    </row>
    <row r="757">
      <c r="A757" s="199"/>
    </row>
    <row r="758">
      <c r="A758" s="199"/>
    </row>
    <row r="759">
      <c r="A759" s="199"/>
    </row>
    <row r="760">
      <c r="A760" s="199"/>
    </row>
    <row r="761">
      <c r="A761" s="199"/>
    </row>
    <row r="762">
      <c r="A762" s="199"/>
    </row>
    <row r="763">
      <c r="A763" s="199"/>
    </row>
    <row r="764">
      <c r="A764" s="199"/>
    </row>
    <row r="765">
      <c r="A765" s="199"/>
    </row>
    <row r="766">
      <c r="A766" s="199"/>
    </row>
    <row r="767">
      <c r="A767" s="199"/>
    </row>
    <row r="768">
      <c r="A768" s="199"/>
    </row>
    <row r="769">
      <c r="A769" s="199"/>
    </row>
    <row r="770">
      <c r="A770" s="199"/>
    </row>
    <row r="771">
      <c r="A771" s="199"/>
    </row>
    <row r="772">
      <c r="A772" s="199"/>
    </row>
    <row r="773">
      <c r="A773" s="199"/>
    </row>
    <row r="774">
      <c r="A774" s="199"/>
    </row>
    <row r="775">
      <c r="A775" s="199"/>
    </row>
    <row r="776">
      <c r="A776" s="199"/>
    </row>
    <row r="777">
      <c r="A777" s="199"/>
    </row>
    <row r="778">
      <c r="A778" s="199"/>
    </row>
    <row r="779">
      <c r="A779" s="199"/>
    </row>
    <row r="780">
      <c r="A780" s="199"/>
    </row>
    <row r="781">
      <c r="A781" s="199"/>
    </row>
    <row r="782">
      <c r="A782" s="199"/>
    </row>
    <row r="783">
      <c r="A783" s="199"/>
    </row>
    <row r="784">
      <c r="A784" s="199"/>
    </row>
    <row r="785">
      <c r="A785" s="199"/>
    </row>
    <row r="786">
      <c r="A786" s="199"/>
    </row>
    <row r="787">
      <c r="A787" s="199"/>
    </row>
    <row r="788">
      <c r="A788" s="199"/>
    </row>
    <row r="789">
      <c r="A789" s="199"/>
    </row>
    <row r="790">
      <c r="A790" s="199"/>
    </row>
    <row r="791">
      <c r="A791" s="199"/>
    </row>
    <row r="792">
      <c r="A792" s="199"/>
    </row>
    <row r="793">
      <c r="A793" s="199"/>
    </row>
    <row r="794">
      <c r="A794" s="199"/>
    </row>
    <row r="795">
      <c r="A795" s="199"/>
    </row>
    <row r="796">
      <c r="A796" s="199"/>
    </row>
    <row r="797">
      <c r="A797" s="199"/>
    </row>
    <row r="798">
      <c r="A798" s="199"/>
    </row>
    <row r="799">
      <c r="A799" s="199"/>
    </row>
    <row r="800">
      <c r="A800" s="199"/>
    </row>
    <row r="801">
      <c r="A801" s="199"/>
    </row>
    <row r="802">
      <c r="A802" s="199"/>
    </row>
    <row r="803">
      <c r="A803" s="199"/>
    </row>
    <row r="804">
      <c r="A804" s="199"/>
    </row>
    <row r="805">
      <c r="A805" s="199"/>
    </row>
    <row r="806">
      <c r="A806" s="199"/>
    </row>
    <row r="807">
      <c r="A807" s="199"/>
    </row>
    <row r="808">
      <c r="A808" s="199"/>
    </row>
    <row r="809">
      <c r="A809" s="199"/>
    </row>
    <row r="810">
      <c r="A810" s="199"/>
    </row>
    <row r="811">
      <c r="A811" s="199"/>
    </row>
    <row r="812">
      <c r="A812" s="199"/>
    </row>
    <row r="813">
      <c r="A813" s="199"/>
    </row>
    <row r="814">
      <c r="A814" s="199"/>
    </row>
    <row r="815">
      <c r="A815" s="199"/>
    </row>
    <row r="816">
      <c r="A816" s="199"/>
    </row>
    <row r="817">
      <c r="A817" s="199"/>
    </row>
    <row r="818">
      <c r="A818" s="199"/>
    </row>
    <row r="819">
      <c r="A819" s="199"/>
    </row>
    <row r="820">
      <c r="A820" s="199"/>
    </row>
    <row r="821">
      <c r="A821" s="199"/>
    </row>
    <row r="822">
      <c r="A822" s="199"/>
    </row>
    <row r="823">
      <c r="A823" s="199"/>
    </row>
    <row r="824">
      <c r="A824" s="199"/>
    </row>
    <row r="825">
      <c r="A825" s="199"/>
    </row>
    <row r="826">
      <c r="A826" s="199"/>
    </row>
    <row r="827">
      <c r="A827" s="199"/>
    </row>
    <row r="828">
      <c r="A828" s="199"/>
    </row>
    <row r="829">
      <c r="A829" s="199"/>
    </row>
    <row r="830">
      <c r="A830" s="199"/>
    </row>
    <row r="831">
      <c r="A831" s="199"/>
    </row>
    <row r="832">
      <c r="A832" s="199"/>
    </row>
    <row r="833">
      <c r="A833" s="199"/>
    </row>
    <row r="834">
      <c r="A834" s="199"/>
    </row>
    <row r="835">
      <c r="A835" s="199"/>
    </row>
    <row r="836">
      <c r="A836" s="199"/>
    </row>
    <row r="837">
      <c r="A837" s="199"/>
    </row>
    <row r="838">
      <c r="A838" s="199"/>
    </row>
    <row r="839">
      <c r="A839" s="199"/>
    </row>
    <row r="840">
      <c r="A840" s="199"/>
    </row>
    <row r="841">
      <c r="A841" s="199"/>
    </row>
    <row r="842">
      <c r="A842" s="199"/>
    </row>
    <row r="843">
      <c r="A843" s="199"/>
    </row>
    <row r="844">
      <c r="A844" s="199"/>
    </row>
    <row r="845">
      <c r="A845" s="199"/>
    </row>
    <row r="846">
      <c r="A846" s="199"/>
    </row>
    <row r="847">
      <c r="A847" s="199"/>
    </row>
    <row r="848">
      <c r="A848" s="199"/>
    </row>
    <row r="849">
      <c r="A849" s="199"/>
    </row>
    <row r="850">
      <c r="A850" s="199"/>
    </row>
    <row r="851">
      <c r="A851" s="199"/>
    </row>
    <row r="852">
      <c r="A852" s="199"/>
    </row>
    <row r="853">
      <c r="A853" s="199"/>
    </row>
    <row r="854">
      <c r="A854" s="199"/>
    </row>
    <row r="855">
      <c r="A855" s="199"/>
    </row>
    <row r="856">
      <c r="A856" s="199"/>
    </row>
    <row r="857">
      <c r="A857" s="199"/>
    </row>
    <row r="858">
      <c r="A858" s="199"/>
    </row>
    <row r="859">
      <c r="A859" s="199"/>
    </row>
    <row r="860">
      <c r="A860" s="199"/>
    </row>
    <row r="861">
      <c r="A861" s="199"/>
    </row>
    <row r="862">
      <c r="A862" s="199"/>
    </row>
    <row r="863">
      <c r="A863" s="199"/>
    </row>
    <row r="864">
      <c r="A864" s="199"/>
    </row>
    <row r="865">
      <c r="A865" s="199"/>
    </row>
    <row r="866">
      <c r="A866" s="199"/>
    </row>
    <row r="867">
      <c r="A867" s="199"/>
    </row>
    <row r="868">
      <c r="A868" s="199"/>
    </row>
    <row r="869">
      <c r="A869" s="199"/>
    </row>
    <row r="870">
      <c r="A870" s="199"/>
    </row>
    <row r="871">
      <c r="A871" s="199"/>
    </row>
    <row r="872">
      <c r="A872" s="199"/>
    </row>
    <row r="873">
      <c r="A873" s="199"/>
    </row>
    <row r="874">
      <c r="A874" s="199"/>
    </row>
    <row r="875">
      <c r="A875" s="199"/>
    </row>
    <row r="876">
      <c r="A876" s="199"/>
    </row>
    <row r="877">
      <c r="A877" s="199"/>
    </row>
    <row r="878">
      <c r="A878" s="199"/>
    </row>
    <row r="879">
      <c r="A879" s="199"/>
    </row>
    <row r="880">
      <c r="A880" s="199"/>
    </row>
    <row r="881">
      <c r="A881" s="199"/>
    </row>
    <row r="882">
      <c r="A882" s="199"/>
    </row>
    <row r="883">
      <c r="A883" s="199"/>
    </row>
    <row r="884">
      <c r="A884" s="199"/>
    </row>
    <row r="885">
      <c r="A885" s="199"/>
    </row>
    <row r="886">
      <c r="A886" s="199"/>
    </row>
    <row r="887">
      <c r="A887" s="199"/>
    </row>
    <row r="888">
      <c r="A888" s="199"/>
    </row>
    <row r="889">
      <c r="A889" s="199"/>
    </row>
    <row r="890">
      <c r="A890" s="199"/>
    </row>
    <row r="891">
      <c r="A891" s="199"/>
    </row>
    <row r="892">
      <c r="A892" s="199"/>
    </row>
    <row r="893">
      <c r="A893" s="199"/>
    </row>
    <row r="894">
      <c r="A894" s="199"/>
    </row>
    <row r="895">
      <c r="A895" s="199"/>
    </row>
    <row r="896">
      <c r="A896" s="199"/>
    </row>
    <row r="897">
      <c r="A897" s="199"/>
    </row>
    <row r="898">
      <c r="A898" s="199"/>
    </row>
    <row r="899">
      <c r="A899" s="199"/>
    </row>
    <row r="900">
      <c r="A900" s="199"/>
    </row>
    <row r="901">
      <c r="A901" s="199"/>
    </row>
    <row r="902">
      <c r="A902" s="199"/>
    </row>
    <row r="903">
      <c r="A903" s="199"/>
    </row>
    <row r="904">
      <c r="A904" s="199"/>
    </row>
    <row r="905">
      <c r="A905" s="199"/>
    </row>
    <row r="906">
      <c r="A906" s="199"/>
    </row>
    <row r="907">
      <c r="A907" s="199"/>
    </row>
    <row r="908">
      <c r="A908" s="199"/>
    </row>
    <row r="909">
      <c r="A909" s="199"/>
    </row>
    <row r="910">
      <c r="A910" s="199"/>
    </row>
    <row r="911">
      <c r="A911" s="199"/>
    </row>
    <row r="912">
      <c r="A912" s="199"/>
    </row>
    <row r="913">
      <c r="A913" s="199"/>
    </row>
    <row r="914">
      <c r="A914" s="199"/>
    </row>
    <row r="915">
      <c r="A915" s="199"/>
    </row>
    <row r="916">
      <c r="A916" s="199"/>
    </row>
    <row r="917">
      <c r="A917" s="199"/>
    </row>
    <row r="918">
      <c r="A918" s="199"/>
    </row>
    <row r="919">
      <c r="A919" s="199"/>
    </row>
    <row r="920">
      <c r="A920" s="199"/>
    </row>
    <row r="921">
      <c r="A921" s="199"/>
    </row>
    <row r="922">
      <c r="A922" s="199"/>
    </row>
    <row r="923">
      <c r="A923" s="199"/>
    </row>
    <row r="924">
      <c r="A924" s="199"/>
    </row>
    <row r="925">
      <c r="A925" s="199"/>
    </row>
    <row r="926">
      <c r="A926" s="199"/>
    </row>
    <row r="927">
      <c r="A927" s="199"/>
    </row>
    <row r="928">
      <c r="A928" s="199"/>
    </row>
    <row r="929">
      <c r="A929" s="199"/>
    </row>
    <row r="930">
      <c r="A930" s="199"/>
    </row>
    <row r="931">
      <c r="A931" s="199"/>
    </row>
    <row r="932">
      <c r="A932" s="199"/>
    </row>
    <row r="933">
      <c r="A933" s="199"/>
    </row>
    <row r="934">
      <c r="A934" s="199"/>
    </row>
    <row r="935">
      <c r="A935" s="199"/>
    </row>
    <row r="936">
      <c r="A936" s="199"/>
    </row>
    <row r="937">
      <c r="A937" s="199"/>
    </row>
    <row r="938">
      <c r="A938" s="199"/>
    </row>
    <row r="939">
      <c r="A939" s="199"/>
    </row>
    <row r="940">
      <c r="A940" s="199"/>
    </row>
    <row r="941">
      <c r="A941" s="199"/>
    </row>
    <row r="942">
      <c r="A942" s="199"/>
    </row>
    <row r="943">
      <c r="A943" s="199"/>
    </row>
    <row r="944">
      <c r="A944" s="199"/>
    </row>
    <row r="945">
      <c r="A945" s="199"/>
    </row>
    <row r="946">
      <c r="A946" s="199"/>
    </row>
    <row r="947">
      <c r="A947" s="199"/>
    </row>
    <row r="948">
      <c r="A948" s="199"/>
    </row>
    <row r="949">
      <c r="A949" s="199"/>
    </row>
    <row r="950">
      <c r="A950" s="199"/>
    </row>
    <row r="951">
      <c r="A951" s="199"/>
    </row>
    <row r="952">
      <c r="A952" s="199"/>
    </row>
    <row r="953">
      <c r="A953" s="199"/>
    </row>
    <row r="954">
      <c r="A954" s="199"/>
    </row>
    <row r="955">
      <c r="A955" s="199"/>
    </row>
    <row r="956">
      <c r="A956" s="199"/>
    </row>
    <row r="957">
      <c r="A957" s="199"/>
    </row>
    <row r="958">
      <c r="A958" s="199"/>
    </row>
    <row r="959">
      <c r="A959" s="199"/>
    </row>
    <row r="960">
      <c r="A960" s="199"/>
    </row>
    <row r="961">
      <c r="A961" s="199"/>
    </row>
    <row r="962">
      <c r="A962" s="199"/>
    </row>
    <row r="963">
      <c r="A963" s="199"/>
    </row>
    <row r="964">
      <c r="A964" s="199"/>
    </row>
    <row r="965">
      <c r="A965" s="199"/>
    </row>
    <row r="966">
      <c r="A966" s="199"/>
    </row>
    <row r="967">
      <c r="A967" s="199"/>
    </row>
    <row r="968">
      <c r="A968" s="199"/>
    </row>
    <row r="969">
      <c r="A969" s="199"/>
    </row>
    <row r="970">
      <c r="A970" s="199"/>
    </row>
    <row r="971">
      <c r="A971" s="199"/>
    </row>
    <row r="972">
      <c r="A972" s="199"/>
    </row>
    <row r="973">
      <c r="A973" s="199"/>
    </row>
    <row r="974">
      <c r="A974" s="199"/>
    </row>
    <row r="975">
      <c r="A975" s="199"/>
    </row>
    <row r="976">
      <c r="A976" s="199"/>
    </row>
    <row r="977">
      <c r="A977" s="199"/>
    </row>
    <row r="978">
      <c r="A978" s="199"/>
    </row>
    <row r="979">
      <c r="A979" s="199"/>
    </row>
    <row r="980">
      <c r="A980" s="199"/>
    </row>
    <row r="981">
      <c r="A981" s="199"/>
    </row>
    <row r="982">
      <c r="A982" s="199"/>
    </row>
    <row r="983">
      <c r="A983" s="199"/>
    </row>
    <row r="984">
      <c r="A984" s="199"/>
    </row>
    <row r="985">
      <c r="A985" s="199"/>
    </row>
    <row r="986">
      <c r="A986" s="199"/>
    </row>
    <row r="987">
      <c r="A987" s="199"/>
    </row>
    <row r="988">
      <c r="A988" s="199"/>
    </row>
    <row r="989">
      <c r="A989" s="199"/>
    </row>
    <row r="990">
      <c r="A990" s="199"/>
    </row>
    <row r="991">
      <c r="A991" s="199"/>
    </row>
    <row r="992">
      <c r="A992" s="199"/>
    </row>
  </sheetData>
  <mergeCells count="7">
    <mergeCell ref="A2:B2"/>
    <mergeCell ref="C2:L2"/>
    <mergeCell ref="A5:A6"/>
    <mergeCell ref="B5:B6"/>
    <mergeCell ref="C5:E5"/>
    <mergeCell ref="F5:K5"/>
    <mergeCell ref="L5:L6"/>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1" max="1" width="5.5"/>
    <col customWidth="1" min="2" max="2" width="25.63"/>
    <col customWidth="1" min="3" max="3" width="22.75"/>
    <col customWidth="1" min="4" max="4" width="22.38"/>
    <col customWidth="1" min="5" max="5" width="9.5"/>
    <col customWidth="1" min="6" max="6" width="9.75"/>
    <col customWidth="1" min="7" max="7" width="9.5"/>
    <col customWidth="1" min="8" max="8" width="8.63"/>
    <col customWidth="1" min="9" max="9" width="9.63"/>
    <col customWidth="1" min="10" max="10" width="9.0"/>
    <col customWidth="1" min="11" max="11" width="8.63"/>
    <col customWidth="1" min="12" max="12" width="13.38"/>
  </cols>
  <sheetData>
    <row r="1">
      <c r="A1" s="188"/>
    </row>
    <row r="2">
      <c r="A2" s="189" t="s">
        <v>599</v>
      </c>
      <c r="C2" s="190" t="s">
        <v>600</v>
      </c>
      <c r="M2" s="1"/>
      <c r="N2" s="1"/>
    </row>
    <row r="3">
      <c r="A3" s="191"/>
      <c r="B3" s="189"/>
      <c r="C3" s="192"/>
      <c r="D3" s="192"/>
      <c r="E3" s="192"/>
      <c r="F3" s="192"/>
      <c r="G3" s="192"/>
      <c r="H3" s="192"/>
      <c r="I3" s="192"/>
      <c r="J3" s="192"/>
      <c r="K3" s="193"/>
      <c r="L3" s="193"/>
      <c r="M3" s="1"/>
      <c r="N3" s="1"/>
    </row>
    <row r="4">
      <c r="A4" s="191"/>
      <c r="B4" s="194"/>
      <c r="C4" s="194"/>
      <c r="D4" s="194"/>
      <c r="E4" s="194"/>
      <c r="F4" s="194"/>
      <c r="G4" s="194"/>
      <c r="H4" s="194"/>
      <c r="I4" s="194"/>
      <c r="J4" s="194"/>
      <c r="K4" s="194"/>
      <c r="L4" s="194"/>
      <c r="M4" s="1"/>
      <c r="N4" s="1"/>
    </row>
    <row r="5">
      <c r="A5" s="6" t="s">
        <v>2</v>
      </c>
      <c r="B5" s="6" t="s">
        <v>3</v>
      </c>
      <c r="C5" s="7" t="s">
        <v>4</v>
      </c>
      <c r="D5" s="8"/>
      <c r="E5" s="9"/>
      <c r="F5" s="10" t="s">
        <v>5</v>
      </c>
      <c r="G5" s="8"/>
      <c r="H5" s="8"/>
      <c r="I5" s="8"/>
      <c r="J5" s="8"/>
      <c r="K5" s="9"/>
      <c r="L5" s="6" t="s">
        <v>6</v>
      </c>
      <c r="M5" s="195"/>
      <c r="N5" s="195"/>
      <c r="O5" s="195"/>
      <c r="P5" s="196"/>
      <c r="Q5" s="196"/>
      <c r="R5" s="196"/>
      <c r="S5" s="196"/>
      <c r="T5" s="196"/>
      <c r="U5" s="196"/>
      <c r="V5" s="196"/>
      <c r="W5" s="196"/>
      <c r="X5" s="196"/>
      <c r="Y5" s="196"/>
      <c r="Z5" s="196"/>
      <c r="AA5" s="196"/>
    </row>
    <row r="6">
      <c r="A6" s="12"/>
      <c r="B6" s="12"/>
      <c r="C6" s="13" t="s">
        <v>7</v>
      </c>
      <c r="D6" s="13" t="s">
        <v>8</v>
      </c>
      <c r="E6" s="6" t="s">
        <v>9</v>
      </c>
      <c r="F6" s="14">
        <v>2018.0</v>
      </c>
      <c r="G6" s="14">
        <v>2019.0</v>
      </c>
      <c r="H6" s="14">
        <v>2020.0</v>
      </c>
      <c r="I6" s="14">
        <v>2021.0</v>
      </c>
      <c r="J6" s="14">
        <v>2022.0</v>
      </c>
      <c r="K6" s="15">
        <v>2023.0</v>
      </c>
      <c r="L6" s="12"/>
      <c r="M6" s="195"/>
      <c r="N6" s="195"/>
      <c r="O6" s="195"/>
      <c r="P6" s="196"/>
      <c r="Q6" s="196"/>
      <c r="R6" s="196"/>
      <c r="S6" s="196"/>
      <c r="T6" s="196"/>
      <c r="U6" s="196"/>
      <c r="V6" s="196"/>
      <c r="W6" s="196"/>
      <c r="X6" s="196"/>
      <c r="Y6" s="196"/>
      <c r="Z6" s="196"/>
      <c r="AA6" s="196"/>
    </row>
    <row r="7">
      <c r="A7" s="16" t="s">
        <v>10</v>
      </c>
      <c r="B7" s="17" t="s">
        <v>11</v>
      </c>
      <c r="C7" s="16" t="s">
        <v>12</v>
      </c>
      <c r="D7" s="17" t="s">
        <v>13</v>
      </c>
      <c r="E7" s="18" t="s">
        <v>14</v>
      </c>
      <c r="F7" s="16" t="s">
        <v>15</v>
      </c>
      <c r="G7" s="16" t="s">
        <v>16</v>
      </c>
      <c r="H7" s="16" t="s">
        <v>17</v>
      </c>
      <c r="I7" s="16" t="s">
        <v>18</v>
      </c>
      <c r="J7" s="16" t="s">
        <v>19</v>
      </c>
      <c r="K7" s="16" t="s">
        <v>20</v>
      </c>
      <c r="L7" s="16" t="s">
        <v>21</v>
      </c>
      <c r="AB7" s="143"/>
    </row>
    <row r="8">
      <c r="A8" s="45">
        <v>1.0</v>
      </c>
      <c r="B8" s="64" t="s">
        <v>601</v>
      </c>
      <c r="C8" s="200" t="s">
        <v>602</v>
      </c>
      <c r="D8" s="200" t="s">
        <v>603</v>
      </c>
      <c r="E8" s="201" t="s">
        <v>69</v>
      </c>
      <c r="F8" s="202">
        <v>0.0</v>
      </c>
      <c r="G8" s="203">
        <v>100.0</v>
      </c>
      <c r="H8" s="203">
        <v>100.0</v>
      </c>
      <c r="I8" s="203">
        <v>100.0</v>
      </c>
      <c r="J8" s="204">
        <v>91.39</v>
      </c>
      <c r="K8" s="205"/>
      <c r="L8" s="142" t="s">
        <v>604</v>
      </c>
      <c r="M8" s="143"/>
      <c r="N8" s="143"/>
      <c r="O8" s="143"/>
      <c r="P8" s="143"/>
      <c r="Q8" s="143"/>
      <c r="R8" s="143"/>
      <c r="S8" s="143"/>
      <c r="T8" s="143"/>
      <c r="U8" s="143"/>
      <c r="V8" s="143"/>
      <c r="W8" s="143"/>
      <c r="X8" s="143"/>
      <c r="Y8" s="143"/>
      <c r="Z8" s="143"/>
      <c r="AA8" s="143"/>
      <c r="AB8" s="143"/>
    </row>
    <row r="9">
      <c r="A9" s="45">
        <v>2.0</v>
      </c>
      <c r="B9" s="64" t="s">
        <v>605</v>
      </c>
      <c r="C9" s="206" t="s">
        <v>606</v>
      </c>
      <c r="D9" s="206" t="s">
        <v>607</v>
      </c>
      <c r="E9" s="201" t="s">
        <v>69</v>
      </c>
      <c r="F9" s="202">
        <v>0.0</v>
      </c>
      <c r="G9" s="203">
        <v>100.0</v>
      </c>
      <c r="H9" s="203">
        <v>100.0</v>
      </c>
      <c r="I9" s="203">
        <v>100.0</v>
      </c>
      <c r="J9" s="207">
        <v>100.0</v>
      </c>
      <c r="K9" s="208"/>
      <c r="L9" s="12"/>
      <c r="M9" s="143"/>
      <c r="N9" s="143"/>
      <c r="O9" s="143"/>
      <c r="P9" s="143"/>
      <c r="Q9" s="143"/>
      <c r="R9" s="143"/>
      <c r="S9" s="143"/>
      <c r="T9" s="143"/>
      <c r="U9" s="143"/>
      <c r="V9" s="143"/>
      <c r="W9" s="143"/>
      <c r="X9" s="143"/>
      <c r="Y9" s="143"/>
      <c r="Z9" s="143"/>
      <c r="AA9" s="143"/>
      <c r="AB9" s="143"/>
    </row>
    <row r="10">
      <c r="A10" s="45">
        <v>3.0</v>
      </c>
      <c r="B10" s="64" t="s">
        <v>608</v>
      </c>
      <c r="C10" s="209" t="s">
        <v>609</v>
      </c>
      <c r="D10" s="111" t="s">
        <v>610</v>
      </c>
      <c r="E10" s="201" t="s">
        <v>69</v>
      </c>
      <c r="F10" s="202">
        <v>0.0</v>
      </c>
      <c r="G10" s="203">
        <v>100.0</v>
      </c>
      <c r="H10" s="203">
        <v>100.0</v>
      </c>
      <c r="I10" s="203">
        <v>100.0</v>
      </c>
      <c r="J10" s="210">
        <v>100.0</v>
      </c>
      <c r="K10" s="211">
        <v>100.0</v>
      </c>
      <c r="L10" s="142" t="s">
        <v>321</v>
      </c>
      <c r="M10" s="143"/>
      <c r="N10" s="143"/>
      <c r="O10" s="143"/>
      <c r="P10" s="143"/>
      <c r="Q10" s="143"/>
      <c r="R10" s="143"/>
      <c r="S10" s="143"/>
      <c r="T10" s="143"/>
      <c r="U10" s="143"/>
      <c r="V10" s="143"/>
      <c r="W10" s="143"/>
      <c r="X10" s="143"/>
      <c r="Y10" s="143"/>
      <c r="Z10" s="143"/>
      <c r="AA10" s="143"/>
      <c r="AB10" s="143"/>
    </row>
    <row r="11">
      <c r="A11" s="45">
        <v>4.0</v>
      </c>
      <c r="B11" s="64" t="s">
        <v>611</v>
      </c>
      <c r="C11" s="111" t="s">
        <v>612</v>
      </c>
      <c r="D11" s="111" t="s">
        <v>613</v>
      </c>
      <c r="E11" s="201" t="s">
        <v>69</v>
      </c>
      <c r="F11" s="202">
        <v>0.0</v>
      </c>
      <c r="G11" s="203">
        <v>100.0</v>
      </c>
      <c r="H11" s="203">
        <v>100.0</v>
      </c>
      <c r="I11" s="203">
        <v>100.0</v>
      </c>
      <c r="J11" s="210">
        <v>100.0</v>
      </c>
      <c r="K11" s="211">
        <v>100.0</v>
      </c>
      <c r="L11" s="29"/>
      <c r="M11" s="143"/>
      <c r="N11" s="143"/>
      <c r="O11" s="143"/>
      <c r="P11" s="143"/>
      <c r="Q11" s="143"/>
      <c r="R11" s="143"/>
      <c r="S11" s="143"/>
      <c r="T11" s="143"/>
      <c r="U11" s="143"/>
      <c r="V11" s="143"/>
      <c r="W11" s="143"/>
      <c r="X11" s="143"/>
      <c r="Y11" s="143"/>
      <c r="Z11" s="143"/>
      <c r="AA11" s="143"/>
      <c r="AB11" s="143"/>
    </row>
    <row r="12" ht="42.75" customHeight="1">
      <c r="A12" s="45">
        <v>5.0</v>
      </c>
      <c r="B12" s="64" t="s">
        <v>614</v>
      </c>
      <c r="C12" s="111" t="s">
        <v>615</v>
      </c>
      <c r="D12" s="111" t="s">
        <v>616</v>
      </c>
      <c r="E12" s="201" t="s">
        <v>69</v>
      </c>
      <c r="F12" s="202">
        <v>0.0</v>
      </c>
      <c r="G12" s="203">
        <v>100.0</v>
      </c>
      <c r="H12" s="203">
        <v>100.0</v>
      </c>
      <c r="I12" s="203">
        <v>100.0</v>
      </c>
      <c r="J12" s="207">
        <v>97.78</v>
      </c>
      <c r="K12" s="211">
        <f>1198/1198*100</f>
        <v>100</v>
      </c>
      <c r="L12" s="12"/>
      <c r="M12" s="143"/>
      <c r="N12" s="143"/>
      <c r="O12" s="143"/>
      <c r="P12" s="143"/>
      <c r="Q12" s="143"/>
      <c r="R12" s="143"/>
      <c r="S12" s="143"/>
      <c r="T12" s="143"/>
      <c r="U12" s="143"/>
      <c r="V12" s="143"/>
      <c r="W12" s="143"/>
      <c r="X12" s="143"/>
      <c r="Y12" s="143"/>
      <c r="Z12" s="143"/>
      <c r="AA12" s="143"/>
      <c r="AB12" s="143"/>
    </row>
    <row r="13">
      <c r="A13" s="199"/>
    </row>
    <row r="14">
      <c r="A14" s="199"/>
    </row>
    <row r="15">
      <c r="A15" s="199"/>
    </row>
    <row r="16">
      <c r="A16" s="199"/>
    </row>
    <row r="17">
      <c r="A17" s="199"/>
    </row>
    <row r="18">
      <c r="A18" s="199"/>
    </row>
    <row r="19">
      <c r="A19" s="199"/>
    </row>
    <row r="20">
      <c r="A20" s="199"/>
    </row>
    <row r="21">
      <c r="A21" s="199"/>
    </row>
    <row r="22">
      <c r="A22" s="199"/>
    </row>
    <row r="23">
      <c r="A23" s="199"/>
    </row>
    <row r="24">
      <c r="A24" s="199"/>
    </row>
    <row r="25">
      <c r="A25" s="199"/>
    </row>
    <row r="26">
      <c r="A26" s="199"/>
    </row>
    <row r="27">
      <c r="A27" s="199"/>
    </row>
    <row r="28">
      <c r="A28" s="199"/>
    </row>
    <row r="29">
      <c r="A29" s="199"/>
    </row>
    <row r="30">
      <c r="A30" s="199"/>
    </row>
    <row r="31">
      <c r="A31" s="199"/>
    </row>
    <row r="32">
      <c r="A32" s="199"/>
    </row>
    <row r="33">
      <c r="A33" s="199"/>
    </row>
    <row r="34">
      <c r="A34" s="199"/>
    </row>
    <row r="35">
      <c r="A35" s="199"/>
    </row>
    <row r="36">
      <c r="A36" s="199"/>
    </row>
    <row r="37">
      <c r="A37" s="199"/>
    </row>
    <row r="38">
      <c r="A38" s="199"/>
    </row>
    <row r="39">
      <c r="A39" s="199"/>
    </row>
    <row r="40">
      <c r="A40" s="199"/>
    </row>
    <row r="41">
      <c r="A41" s="199"/>
    </row>
    <row r="42">
      <c r="A42" s="199"/>
    </row>
    <row r="43">
      <c r="A43" s="199"/>
    </row>
    <row r="44">
      <c r="A44" s="199"/>
    </row>
    <row r="45">
      <c r="A45" s="199"/>
    </row>
    <row r="46">
      <c r="A46" s="199"/>
    </row>
    <row r="47">
      <c r="A47" s="199"/>
    </row>
    <row r="48">
      <c r="A48" s="199"/>
    </row>
    <row r="49">
      <c r="A49" s="199"/>
    </row>
    <row r="50">
      <c r="A50" s="199"/>
    </row>
    <row r="51">
      <c r="A51" s="199"/>
    </row>
    <row r="52">
      <c r="A52" s="199"/>
    </row>
    <row r="53">
      <c r="A53" s="199"/>
    </row>
    <row r="54">
      <c r="A54" s="199"/>
    </row>
    <row r="55">
      <c r="A55" s="199"/>
    </row>
    <row r="56">
      <c r="A56" s="199"/>
    </row>
    <row r="57">
      <c r="A57" s="199"/>
    </row>
    <row r="58">
      <c r="A58" s="199"/>
    </row>
    <row r="59">
      <c r="A59" s="199"/>
    </row>
    <row r="60">
      <c r="A60" s="199"/>
    </row>
    <row r="61">
      <c r="A61" s="199"/>
    </row>
    <row r="62">
      <c r="A62" s="199"/>
    </row>
    <row r="63">
      <c r="A63" s="199"/>
    </row>
    <row r="64">
      <c r="A64" s="199"/>
    </row>
    <row r="65">
      <c r="A65" s="199"/>
    </row>
    <row r="66">
      <c r="A66" s="199"/>
    </row>
    <row r="67">
      <c r="A67" s="199"/>
    </row>
    <row r="68">
      <c r="A68" s="199"/>
    </row>
    <row r="69">
      <c r="A69" s="199"/>
    </row>
    <row r="70">
      <c r="A70" s="199"/>
    </row>
    <row r="71">
      <c r="A71" s="199"/>
    </row>
    <row r="72">
      <c r="A72" s="199"/>
    </row>
    <row r="73">
      <c r="A73" s="199"/>
    </row>
    <row r="74">
      <c r="A74" s="199"/>
    </row>
    <row r="75">
      <c r="A75" s="199"/>
    </row>
    <row r="76">
      <c r="A76" s="199"/>
    </row>
    <row r="77">
      <c r="A77" s="199"/>
    </row>
    <row r="78">
      <c r="A78" s="199"/>
    </row>
    <row r="79">
      <c r="A79" s="199"/>
    </row>
    <row r="80">
      <c r="A80" s="199"/>
    </row>
    <row r="81">
      <c r="A81" s="199"/>
    </row>
    <row r="82">
      <c r="A82" s="199"/>
    </row>
    <row r="83">
      <c r="A83" s="199"/>
    </row>
    <row r="84">
      <c r="A84" s="199"/>
    </row>
    <row r="85">
      <c r="A85" s="199"/>
    </row>
    <row r="86">
      <c r="A86" s="199"/>
    </row>
    <row r="87">
      <c r="A87" s="199"/>
    </row>
    <row r="88">
      <c r="A88" s="199"/>
    </row>
    <row r="89">
      <c r="A89" s="199"/>
    </row>
    <row r="90">
      <c r="A90" s="199"/>
    </row>
    <row r="91">
      <c r="A91" s="199"/>
    </row>
    <row r="92">
      <c r="A92" s="199"/>
    </row>
    <row r="93">
      <c r="A93" s="199"/>
    </row>
    <row r="94">
      <c r="A94" s="199"/>
    </row>
    <row r="95">
      <c r="A95" s="199"/>
    </row>
    <row r="96">
      <c r="A96" s="199"/>
    </row>
    <row r="97">
      <c r="A97" s="199"/>
    </row>
    <row r="98">
      <c r="A98" s="199"/>
    </row>
    <row r="99">
      <c r="A99" s="199"/>
    </row>
    <row r="100">
      <c r="A100" s="199"/>
    </row>
    <row r="101">
      <c r="A101" s="199"/>
    </row>
    <row r="102">
      <c r="A102" s="199"/>
    </row>
    <row r="103">
      <c r="A103" s="199"/>
    </row>
    <row r="104">
      <c r="A104" s="199"/>
    </row>
    <row r="105">
      <c r="A105" s="199"/>
    </row>
    <row r="106">
      <c r="A106" s="199"/>
    </row>
    <row r="107">
      <c r="A107" s="199"/>
    </row>
    <row r="108">
      <c r="A108" s="199"/>
    </row>
    <row r="109">
      <c r="A109" s="199"/>
    </row>
    <row r="110">
      <c r="A110" s="199"/>
    </row>
    <row r="111">
      <c r="A111" s="199"/>
    </row>
    <row r="112">
      <c r="A112" s="199"/>
    </row>
    <row r="113">
      <c r="A113" s="199"/>
    </row>
    <row r="114">
      <c r="A114" s="199"/>
    </row>
    <row r="115">
      <c r="A115" s="199"/>
    </row>
    <row r="116">
      <c r="A116" s="199"/>
    </row>
    <row r="117">
      <c r="A117" s="199"/>
    </row>
    <row r="118">
      <c r="A118" s="199"/>
    </row>
    <row r="119">
      <c r="A119" s="199"/>
    </row>
    <row r="120">
      <c r="A120" s="199"/>
    </row>
    <row r="121">
      <c r="A121" s="199"/>
    </row>
    <row r="122">
      <c r="A122" s="199"/>
    </row>
    <row r="123">
      <c r="A123" s="199"/>
    </row>
    <row r="124">
      <c r="A124" s="199"/>
    </row>
    <row r="125">
      <c r="A125" s="199"/>
    </row>
    <row r="126">
      <c r="A126" s="199"/>
    </row>
    <row r="127">
      <c r="A127" s="199"/>
    </row>
    <row r="128">
      <c r="A128" s="199"/>
    </row>
    <row r="129">
      <c r="A129" s="199"/>
    </row>
    <row r="130">
      <c r="A130" s="199"/>
    </row>
    <row r="131">
      <c r="A131" s="199"/>
    </row>
    <row r="132">
      <c r="A132" s="199"/>
    </row>
    <row r="133">
      <c r="A133" s="199"/>
    </row>
    <row r="134">
      <c r="A134" s="199"/>
    </row>
    <row r="135">
      <c r="A135" s="199"/>
    </row>
    <row r="136">
      <c r="A136" s="199"/>
    </row>
    <row r="137">
      <c r="A137" s="199"/>
    </row>
    <row r="138">
      <c r="A138" s="199"/>
    </row>
    <row r="139">
      <c r="A139" s="199"/>
    </row>
    <row r="140">
      <c r="A140" s="199"/>
    </row>
    <row r="141">
      <c r="A141" s="199"/>
    </row>
    <row r="142">
      <c r="A142" s="199"/>
    </row>
    <row r="143">
      <c r="A143" s="199"/>
    </row>
    <row r="144">
      <c r="A144" s="199"/>
    </row>
    <row r="145">
      <c r="A145" s="199"/>
    </row>
    <row r="146">
      <c r="A146" s="199"/>
    </row>
    <row r="147">
      <c r="A147" s="199"/>
    </row>
    <row r="148">
      <c r="A148" s="199"/>
    </row>
    <row r="149">
      <c r="A149" s="199"/>
    </row>
    <row r="150">
      <c r="A150" s="199"/>
    </row>
    <row r="151">
      <c r="A151" s="199"/>
    </row>
    <row r="152">
      <c r="A152" s="199"/>
    </row>
    <row r="153">
      <c r="A153" s="199"/>
    </row>
    <row r="154">
      <c r="A154" s="199"/>
    </row>
    <row r="155">
      <c r="A155" s="199"/>
    </row>
    <row r="156">
      <c r="A156" s="199"/>
    </row>
    <row r="157">
      <c r="A157" s="199"/>
    </row>
    <row r="158">
      <c r="A158" s="199"/>
    </row>
    <row r="159">
      <c r="A159" s="199"/>
    </row>
    <row r="160">
      <c r="A160" s="199"/>
    </row>
    <row r="161">
      <c r="A161" s="199"/>
    </row>
    <row r="162">
      <c r="A162" s="199"/>
    </row>
    <row r="163">
      <c r="A163" s="199"/>
    </row>
    <row r="164">
      <c r="A164" s="199"/>
    </row>
    <row r="165">
      <c r="A165" s="199"/>
    </row>
    <row r="166">
      <c r="A166" s="199"/>
    </row>
    <row r="167">
      <c r="A167" s="199"/>
    </row>
    <row r="168">
      <c r="A168" s="199"/>
    </row>
    <row r="169">
      <c r="A169" s="199"/>
    </row>
    <row r="170">
      <c r="A170" s="199"/>
    </row>
    <row r="171">
      <c r="A171" s="199"/>
    </row>
    <row r="172">
      <c r="A172" s="199"/>
    </row>
    <row r="173">
      <c r="A173" s="199"/>
    </row>
    <row r="174">
      <c r="A174" s="199"/>
    </row>
    <row r="175">
      <c r="A175" s="199"/>
    </row>
    <row r="176">
      <c r="A176" s="199"/>
    </row>
    <row r="177">
      <c r="A177" s="199"/>
    </row>
    <row r="178">
      <c r="A178" s="199"/>
    </row>
    <row r="179">
      <c r="A179" s="199"/>
    </row>
    <row r="180">
      <c r="A180" s="199"/>
    </row>
    <row r="181">
      <c r="A181" s="199"/>
    </row>
    <row r="182">
      <c r="A182" s="199"/>
    </row>
    <row r="183">
      <c r="A183" s="199"/>
    </row>
    <row r="184">
      <c r="A184" s="199"/>
    </row>
    <row r="185">
      <c r="A185" s="199"/>
    </row>
    <row r="186">
      <c r="A186" s="199"/>
    </row>
    <row r="187">
      <c r="A187" s="199"/>
    </row>
    <row r="188">
      <c r="A188" s="199"/>
    </row>
    <row r="189">
      <c r="A189" s="199"/>
    </row>
    <row r="190">
      <c r="A190" s="199"/>
    </row>
    <row r="191">
      <c r="A191" s="199"/>
    </row>
    <row r="192">
      <c r="A192" s="199"/>
    </row>
    <row r="193">
      <c r="A193" s="199"/>
    </row>
    <row r="194">
      <c r="A194" s="199"/>
    </row>
    <row r="195">
      <c r="A195" s="199"/>
    </row>
    <row r="196">
      <c r="A196" s="199"/>
    </row>
    <row r="197">
      <c r="A197" s="199"/>
    </row>
    <row r="198">
      <c r="A198" s="199"/>
    </row>
    <row r="199">
      <c r="A199" s="199"/>
    </row>
    <row r="200">
      <c r="A200" s="199"/>
    </row>
    <row r="201">
      <c r="A201" s="199"/>
    </row>
    <row r="202">
      <c r="A202" s="199"/>
    </row>
    <row r="203">
      <c r="A203" s="199"/>
    </row>
    <row r="204">
      <c r="A204" s="199"/>
    </row>
    <row r="205">
      <c r="A205" s="199"/>
    </row>
    <row r="206">
      <c r="A206" s="199"/>
    </row>
    <row r="207">
      <c r="A207" s="199"/>
    </row>
    <row r="208">
      <c r="A208" s="199"/>
    </row>
    <row r="209">
      <c r="A209" s="199"/>
    </row>
    <row r="210">
      <c r="A210" s="199"/>
    </row>
    <row r="211">
      <c r="A211" s="199"/>
    </row>
    <row r="212">
      <c r="A212" s="199"/>
    </row>
    <row r="213">
      <c r="A213" s="199"/>
    </row>
    <row r="214">
      <c r="A214" s="199"/>
    </row>
    <row r="215">
      <c r="A215" s="199"/>
    </row>
    <row r="216">
      <c r="A216" s="199"/>
    </row>
    <row r="217">
      <c r="A217" s="199"/>
    </row>
    <row r="218">
      <c r="A218" s="199"/>
    </row>
    <row r="219">
      <c r="A219" s="199"/>
    </row>
    <row r="220">
      <c r="A220" s="199"/>
    </row>
    <row r="221">
      <c r="A221" s="199"/>
    </row>
    <row r="222">
      <c r="A222" s="199"/>
    </row>
    <row r="223">
      <c r="A223" s="199"/>
    </row>
    <row r="224">
      <c r="A224" s="199"/>
    </row>
    <row r="225">
      <c r="A225" s="199"/>
    </row>
    <row r="226">
      <c r="A226" s="199"/>
    </row>
    <row r="227">
      <c r="A227" s="199"/>
    </row>
    <row r="228">
      <c r="A228" s="199"/>
    </row>
    <row r="229">
      <c r="A229" s="199"/>
    </row>
    <row r="230">
      <c r="A230" s="199"/>
    </row>
    <row r="231">
      <c r="A231" s="199"/>
    </row>
    <row r="232">
      <c r="A232" s="199"/>
    </row>
    <row r="233">
      <c r="A233" s="199"/>
    </row>
    <row r="234">
      <c r="A234" s="199"/>
    </row>
    <row r="235">
      <c r="A235" s="199"/>
    </row>
    <row r="236">
      <c r="A236" s="199"/>
    </row>
    <row r="237">
      <c r="A237" s="199"/>
    </row>
    <row r="238">
      <c r="A238" s="199"/>
    </row>
    <row r="239">
      <c r="A239" s="199"/>
    </row>
    <row r="240">
      <c r="A240" s="199"/>
    </row>
    <row r="241">
      <c r="A241" s="199"/>
    </row>
    <row r="242">
      <c r="A242" s="199"/>
    </row>
    <row r="243">
      <c r="A243" s="199"/>
    </row>
    <row r="244">
      <c r="A244" s="199"/>
    </row>
    <row r="245">
      <c r="A245" s="199"/>
    </row>
    <row r="246">
      <c r="A246" s="199"/>
    </row>
    <row r="247">
      <c r="A247" s="199"/>
    </row>
    <row r="248">
      <c r="A248" s="199"/>
    </row>
    <row r="249">
      <c r="A249" s="199"/>
    </row>
    <row r="250">
      <c r="A250" s="199"/>
    </row>
    <row r="251">
      <c r="A251" s="199"/>
    </row>
    <row r="252">
      <c r="A252" s="199"/>
    </row>
    <row r="253">
      <c r="A253" s="199"/>
    </row>
    <row r="254">
      <c r="A254" s="199"/>
    </row>
    <row r="255">
      <c r="A255" s="199"/>
    </row>
    <row r="256">
      <c r="A256" s="199"/>
    </row>
    <row r="257">
      <c r="A257" s="199"/>
    </row>
    <row r="258">
      <c r="A258" s="199"/>
    </row>
    <row r="259">
      <c r="A259" s="199"/>
    </row>
    <row r="260">
      <c r="A260" s="199"/>
    </row>
    <row r="261">
      <c r="A261" s="199"/>
    </row>
    <row r="262">
      <c r="A262" s="199"/>
    </row>
    <row r="263">
      <c r="A263" s="199"/>
    </row>
    <row r="264">
      <c r="A264" s="199"/>
    </row>
    <row r="265">
      <c r="A265" s="199"/>
    </row>
    <row r="266">
      <c r="A266" s="199"/>
    </row>
    <row r="267">
      <c r="A267" s="199"/>
    </row>
    <row r="268">
      <c r="A268" s="199"/>
    </row>
    <row r="269">
      <c r="A269" s="199"/>
    </row>
    <row r="270">
      <c r="A270" s="199"/>
    </row>
    <row r="271">
      <c r="A271" s="199"/>
    </row>
    <row r="272">
      <c r="A272" s="199"/>
    </row>
    <row r="273">
      <c r="A273" s="199"/>
    </row>
    <row r="274">
      <c r="A274" s="199"/>
    </row>
    <row r="275">
      <c r="A275" s="199"/>
    </row>
    <row r="276">
      <c r="A276" s="199"/>
    </row>
    <row r="277">
      <c r="A277" s="199"/>
    </row>
    <row r="278">
      <c r="A278" s="199"/>
    </row>
    <row r="279">
      <c r="A279" s="199"/>
    </row>
    <row r="280">
      <c r="A280" s="199"/>
    </row>
    <row r="281">
      <c r="A281" s="199"/>
    </row>
    <row r="282">
      <c r="A282" s="199"/>
    </row>
    <row r="283">
      <c r="A283" s="199"/>
    </row>
    <row r="284">
      <c r="A284" s="199"/>
    </row>
    <row r="285">
      <c r="A285" s="199"/>
    </row>
    <row r="286">
      <c r="A286" s="199"/>
    </row>
    <row r="287">
      <c r="A287" s="199"/>
    </row>
    <row r="288">
      <c r="A288" s="199"/>
    </row>
    <row r="289">
      <c r="A289" s="199"/>
    </row>
    <row r="290">
      <c r="A290" s="199"/>
    </row>
    <row r="291">
      <c r="A291" s="199"/>
    </row>
    <row r="292">
      <c r="A292" s="199"/>
    </row>
    <row r="293">
      <c r="A293" s="199"/>
    </row>
    <row r="294">
      <c r="A294" s="199"/>
    </row>
    <row r="295">
      <c r="A295" s="199"/>
    </row>
    <row r="296">
      <c r="A296" s="199"/>
    </row>
    <row r="297">
      <c r="A297" s="199"/>
    </row>
    <row r="298">
      <c r="A298" s="199"/>
    </row>
    <row r="299">
      <c r="A299" s="199"/>
    </row>
    <row r="300">
      <c r="A300" s="199"/>
    </row>
    <row r="301">
      <c r="A301" s="199"/>
    </row>
    <row r="302">
      <c r="A302" s="199"/>
    </row>
    <row r="303">
      <c r="A303" s="199"/>
    </row>
    <row r="304">
      <c r="A304" s="199"/>
    </row>
    <row r="305">
      <c r="A305" s="199"/>
    </row>
    <row r="306">
      <c r="A306" s="199"/>
    </row>
    <row r="307">
      <c r="A307" s="199"/>
    </row>
    <row r="308">
      <c r="A308" s="199"/>
    </row>
    <row r="309">
      <c r="A309" s="199"/>
    </row>
    <row r="310">
      <c r="A310" s="199"/>
    </row>
    <row r="311">
      <c r="A311" s="199"/>
    </row>
    <row r="312">
      <c r="A312" s="199"/>
    </row>
    <row r="313">
      <c r="A313" s="199"/>
    </row>
    <row r="314">
      <c r="A314" s="199"/>
    </row>
    <row r="315">
      <c r="A315" s="199"/>
    </row>
    <row r="316">
      <c r="A316" s="199"/>
    </row>
    <row r="317">
      <c r="A317" s="199"/>
    </row>
    <row r="318">
      <c r="A318" s="199"/>
    </row>
    <row r="319">
      <c r="A319" s="199"/>
    </row>
    <row r="320">
      <c r="A320" s="199"/>
    </row>
    <row r="321">
      <c r="A321" s="199"/>
    </row>
    <row r="322">
      <c r="A322" s="199"/>
    </row>
    <row r="323">
      <c r="A323" s="199"/>
    </row>
    <row r="324">
      <c r="A324" s="199"/>
    </row>
    <row r="325">
      <c r="A325" s="199"/>
    </row>
    <row r="326">
      <c r="A326" s="199"/>
    </row>
    <row r="327">
      <c r="A327" s="199"/>
    </row>
    <row r="328">
      <c r="A328" s="199"/>
    </row>
    <row r="329">
      <c r="A329" s="199"/>
    </row>
    <row r="330">
      <c r="A330" s="199"/>
    </row>
    <row r="331">
      <c r="A331" s="199"/>
    </row>
    <row r="332">
      <c r="A332" s="199"/>
    </row>
    <row r="333">
      <c r="A333" s="199"/>
    </row>
    <row r="334">
      <c r="A334" s="199"/>
    </row>
    <row r="335">
      <c r="A335" s="199"/>
    </row>
    <row r="336">
      <c r="A336" s="199"/>
    </row>
    <row r="337">
      <c r="A337" s="199"/>
    </row>
    <row r="338">
      <c r="A338" s="199"/>
    </row>
    <row r="339">
      <c r="A339" s="199"/>
    </row>
    <row r="340">
      <c r="A340" s="199"/>
    </row>
    <row r="341">
      <c r="A341" s="199"/>
    </row>
    <row r="342">
      <c r="A342" s="199"/>
    </row>
    <row r="343">
      <c r="A343" s="199"/>
    </row>
    <row r="344">
      <c r="A344" s="199"/>
    </row>
    <row r="345">
      <c r="A345" s="199"/>
    </row>
    <row r="346">
      <c r="A346" s="199"/>
    </row>
    <row r="347">
      <c r="A347" s="199"/>
    </row>
    <row r="348">
      <c r="A348" s="199"/>
    </row>
    <row r="349">
      <c r="A349" s="199"/>
    </row>
    <row r="350">
      <c r="A350" s="199"/>
    </row>
    <row r="351">
      <c r="A351" s="199"/>
    </row>
    <row r="352">
      <c r="A352" s="199"/>
    </row>
    <row r="353">
      <c r="A353" s="199"/>
    </row>
    <row r="354">
      <c r="A354" s="199"/>
    </row>
    <row r="355">
      <c r="A355" s="199"/>
    </row>
    <row r="356">
      <c r="A356" s="199"/>
    </row>
    <row r="357">
      <c r="A357" s="199"/>
    </row>
    <row r="358">
      <c r="A358" s="199"/>
    </row>
    <row r="359">
      <c r="A359" s="199"/>
    </row>
    <row r="360">
      <c r="A360" s="199"/>
    </row>
    <row r="361">
      <c r="A361" s="199"/>
    </row>
    <row r="362">
      <c r="A362" s="199"/>
    </row>
    <row r="363">
      <c r="A363" s="199"/>
    </row>
    <row r="364">
      <c r="A364" s="199"/>
    </row>
    <row r="365">
      <c r="A365" s="199"/>
    </row>
    <row r="366">
      <c r="A366" s="199"/>
    </row>
    <row r="367">
      <c r="A367" s="199"/>
    </row>
    <row r="368">
      <c r="A368" s="199"/>
    </row>
    <row r="369">
      <c r="A369" s="199"/>
    </row>
    <row r="370">
      <c r="A370" s="199"/>
    </row>
    <row r="371">
      <c r="A371" s="199"/>
    </row>
    <row r="372">
      <c r="A372" s="199"/>
    </row>
    <row r="373">
      <c r="A373" s="199"/>
    </row>
    <row r="374">
      <c r="A374" s="199"/>
    </row>
    <row r="375">
      <c r="A375" s="199"/>
    </row>
    <row r="376">
      <c r="A376" s="199"/>
    </row>
    <row r="377">
      <c r="A377" s="199"/>
    </row>
    <row r="378">
      <c r="A378" s="199"/>
    </row>
    <row r="379">
      <c r="A379" s="199"/>
    </row>
    <row r="380">
      <c r="A380" s="199"/>
    </row>
    <row r="381">
      <c r="A381" s="199"/>
    </row>
    <row r="382">
      <c r="A382" s="199"/>
    </row>
    <row r="383">
      <c r="A383" s="199"/>
    </row>
    <row r="384">
      <c r="A384" s="199"/>
    </row>
    <row r="385">
      <c r="A385" s="199"/>
    </row>
    <row r="386">
      <c r="A386" s="199"/>
    </row>
    <row r="387">
      <c r="A387" s="199"/>
    </row>
    <row r="388">
      <c r="A388" s="199"/>
    </row>
    <row r="389">
      <c r="A389" s="199"/>
    </row>
    <row r="390">
      <c r="A390" s="199"/>
    </row>
    <row r="391">
      <c r="A391" s="199"/>
    </row>
    <row r="392">
      <c r="A392" s="199"/>
    </row>
    <row r="393">
      <c r="A393" s="199"/>
    </row>
    <row r="394">
      <c r="A394" s="199"/>
    </row>
    <row r="395">
      <c r="A395" s="199"/>
    </row>
    <row r="396">
      <c r="A396" s="199"/>
    </row>
    <row r="397">
      <c r="A397" s="199"/>
    </row>
    <row r="398">
      <c r="A398" s="199"/>
    </row>
    <row r="399">
      <c r="A399" s="199"/>
    </row>
    <row r="400">
      <c r="A400" s="199"/>
    </row>
    <row r="401">
      <c r="A401" s="199"/>
    </row>
    <row r="402">
      <c r="A402" s="199"/>
    </row>
    <row r="403">
      <c r="A403" s="199"/>
    </row>
    <row r="404">
      <c r="A404" s="199"/>
    </row>
    <row r="405">
      <c r="A405" s="199"/>
    </row>
    <row r="406">
      <c r="A406" s="199"/>
    </row>
    <row r="407">
      <c r="A407" s="199"/>
    </row>
    <row r="408">
      <c r="A408" s="199"/>
    </row>
    <row r="409">
      <c r="A409" s="199"/>
    </row>
    <row r="410">
      <c r="A410" s="199"/>
    </row>
    <row r="411">
      <c r="A411" s="199"/>
    </row>
    <row r="412">
      <c r="A412" s="199"/>
    </row>
    <row r="413">
      <c r="A413" s="199"/>
    </row>
    <row r="414">
      <c r="A414" s="199"/>
    </row>
    <row r="415">
      <c r="A415" s="199"/>
    </row>
    <row r="416">
      <c r="A416" s="199"/>
    </row>
    <row r="417">
      <c r="A417" s="199"/>
    </row>
    <row r="418">
      <c r="A418" s="199"/>
    </row>
    <row r="419">
      <c r="A419" s="199"/>
    </row>
    <row r="420">
      <c r="A420" s="199"/>
    </row>
    <row r="421">
      <c r="A421" s="199"/>
    </row>
    <row r="422">
      <c r="A422" s="199"/>
    </row>
    <row r="423">
      <c r="A423" s="199"/>
    </row>
    <row r="424">
      <c r="A424" s="199"/>
    </row>
    <row r="425">
      <c r="A425" s="199"/>
    </row>
    <row r="426">
      <c r="A426" s="199"/>
    </row>
    <row r="427">
      <c r="A427" s="199"/>
    </row>
    <row r="428">
      <c r="A428" s="199"/>
    </row>
    <row r="429">
      <c r="A429" s="199"/>
    </row>
    <row r="430">
      <c r="A430" s="199"/>
    </row>
    <row r="431">
      <c r="A431" s="199"/>
    </row>
    <row r="432">
      <c r="A432" s="199"/>
    </row>
    <row r="433">
      <c r="A433" s="199"/>
    </row>
    <row r="434">
      <c r="A434" s="199"/>
    </row>
    <row r="435">
      <c r="A435" s="199"/>
    </row>
    <row r="436">
      <c r="A436" s="199"/>
    </row>
    <row r="437">
      <c r="A437" s="199"/>
    </row>
    <row r="438">
      <c r="A438" s="199"/>
    </row>
    <row r="439">
      <c r="A439" s="199"/>
    </row>
    <row r="440">
      <c r="A440" s="199"/>
    </row>
    <row r="441">
      <c r="A441" s="199"/>
    </row>
    <row r="442">
      <c r="A442" s="199"/>
    </row>
    <row r="443">
      <c r="A443" s="199"/>
    </row>
    <row r="444">
      <c r="A444" s="199"/>
    </row>
    <row r="445">
      <c r="A445" s="199"/>
    </row>
    <row r="446">
      <c r="A446" s="199"/>
    </row>
    <row r="447">
      <c r="A447" s="199"/>
    </row>
    <row r="448">
      <c r="A448" s="199"/>
    </row>
    <row r="449">
      <c r="A449" s="199"/>
    </row>
    <row r="450">
      <c r="A450" s="199"/>
    </row>
    <row r="451">
      <c r="A451" s="199"/>
    </row>
    <row r="452">
      <c r="A452" s="199"/>
    </row>
    <row r="453">
      <c r="A453" s="199"/>
    </row>
    <row r="454">
      <c r="A454" s="199"/>
    </row>
    <row r="455">
      <c r="A455" s="199"/>
    </row>
    <row r="456">
      <c r="A456" s="199"/>
    </row>
    <row r="457">
      <c r="A457" s="199"/>
    </row>
    <row r="458">
      <c r="A458" s="199"/>
    </row>
    <row r="459">
      <c r="A459" s="199"/>
    </row>
    <row r="460">
      <c r="A460" s="199"/>
    </row>
    <row r="461">
      <c r="A461" s="199"/>
    </row>
    <row r="462">
      <c r="A462" s="199"/>
    </row>
    <row r="463">
      <c r="A463" s="199"/>
    </row>
    <row r="464">
      <c r="A464" s="199"/>
    </row>
    <row r="465">
      <c r="A465" s="199"/>
    </row>
    <row r="466">
      <c r="A466" s="199"/>
    </row>
    <row r="467">
      <c r="A467" s="199"/>
    </row>
    <row r="468">
      <c r="A468" s="199"/>
    </row>
    <row r="469">
      <c r="A469" s="199"/>
    </row>
    <row r="470">
      <c r="A470" s="199"/>
    </row>
    <row r="471">
      <c r="A471" s="199"/>
    </row>
    <row r="472">
      <c r="A472" s="199"/>
    </row>
    <row r="473">
      <c r="A473" s="199"/>
    </row>
    <row r="474">
      <c r="A474" s="199"/>
    </row>
    <row r="475">
      <c r="A475" s="199"/>
    </row>
    <row r="476">
      <c r="A476" s="199"/>
    </row>
    <row r="477">
      <c r="A477" s="199"/>
    </row>
    <row r="478">
      <c r="A478" s="199"/>
    </row>
    <row r="479">
      <c r="A479" s="199"/>
    </row>
    <row r="480">
      <c r="A480" s="199"/>
    </row>
    <row r="481">
      <c r="A481" s="199"/>
    </row>
    <row r="482">
      <c r="A482" s="199"/>
    </row>
    <row r="483">
      <c r="A483" s="199"/>
    </row>
    <row r="484">
      <c r="A484" s="199"/>
    </row>
    <row r="485">
      <c r="A485" s="199"/>
    </row>
    <row r="486">
      <c r="A486" s="199"/>
    </row>
    <row r="487">
      <c r="A487" s="199"/>
    </row>
    <row r="488">
      <c r="A488" s="199"/>
    </row>
    <row r="489">
      <c r="A489" s="199"/>
    </row>
    <row r="490">
      <c r="A490" s="199"/>
    </row>
    <row r="491">
      <c r="A491" s="199"/>
    </row>
    <row r="492">
      <c r="A492" s="199"/>
    </row>
    <row r="493">
      <c r="A493" s="199"/>
    </row>
    <row r="494">
      <c r="A494" s="199"/>
    </row>
    <row r="495">
      <c r="A495" s="199"/>
    </row>
    <row r="496">
      <c r="A496" s="199"/>
    </row>
    <row r="497">
      <c r="A497" s="199"/>
    </row>
    <row r="498">
      <c r="A498" s="199"/>
    </row>
    <row r="499">
      <c r="A499" s="199"/>
    </row>
    <row r="500">
      <c r="A500" s="199"/>
    </row>
    <row r="501">
      <c r="A501" s="199"/>
    </row>
    <row r="502">
      <c r="A502" s="199"/>
    </row>
    <row r="503">
      <c r="A503" s="199"/>
    </row>
    <row r="504">
      <c r="A504" s="199"/>
    </row>
    <row r="505">
      <c r="A505" s="199"/>
    </row>
    <row r="506">
      <c r="A506" s="199"/>
    </row>
    <row r="507">
      <c r="A507" s="199"/>
    </row>
    <row r="508">
      <c r="A508" s="199"/>
    </row>
    <row r="509">
      <c r="A509" s="199"/>
    </row>
    <row r="510">
      <c r="A510" s="199"/>
    </row>
    <row r="511">
      <c r="A511" s="199"/>
    </row>
    <row r="512">
      <c r="A512" s="199"/>
    </row>
    <row r="513">
      <c r="A513" s="199"/>
    </row>
    <row r="514">
      <c r="A514" s="199"/>
    </row>
    <row r="515">
      <c r="A515" s="199"/>
    </row>
    <row r="516">
      <c r="A516" s="199"/>
    </row>
    <row r="517">
      <c r="A517" s="199"/>
    </row>
    <row r="518">
      <c r="A518" s="199"/>
    </row>
    <row r="519">
      <c r="A519" s="199"/>
    </row>
    <row r="520">
      <c r="A520" s="199"/>
    </row>
    <row r="521">
      <c r="A521" s="199"/>
    </row>
    <row r="522">
      <c r="A522" s="199"/>
    </row>
    <row r="523">
      <c r="A523" s="199"/>
    </row>
    <row r="524">
      <c r="A524" s="199"/>
    </row>
    <row r="525">
      <c r="A525" s="199"/>
    </row>
    <row r="526">
      <c r="A526" s="199"/>
    </row>
    <row r="527">
      <c r="A527" s="199"/>
    </row>
    <row r="528">
      <c r="A528" s="199"/>
    </row>
    <row r="529">
      <c r="A529" s="199"/>
    </row>
    <row r="530">
      <c r="A530" s="199"/>
    </row>
    <row r="531">
      <c r="A531" s="199"/>
    </row>
    <row r="532">
      <c r="A532" s="199"/>
    </row>
    <row r="533">
      <c r="A533" s="199"/>
    </row>
    <row r="534">
      <c r="A534" s="199"/>
    </row>
    <row r="535">
      <c r="A535" s="199"/>
    </row>
    <row r="536">
      <c r="A536" s="199"/>
    </row>
    <row r="537">
      <c r="A537" s="199"/>
    </row>
    <row r="538">
      <c r="A538" s="199"/>
    </row>
    <row r="539">
      <c r="A539" s="199"/>
    </row>
    <row r="540">
      <c r="A540" s="199"/>
    </row>
    <row r="541">
      <c r="A541" s="199"/>
    </row>
    <row r="542">
      <c r="A542" s="199"/>
    </row>
    <row r="543">
      <c r="A543" s="199"/>
    </row>
    <row r="544">
      <c r="A544" s="199"/>
    </row>
    <row r="545">
      <c r="A545" s="199"/>
    </row>
    <row r="546">
      <c r="A546" s="199"/>
    </row>
    <row r="547">
      <c r="A547" s="199"/>
    </row>
    <row r="548">
      <c r="A548" s="199"/>
    </row>
    <row r="549">
      <c r="A549" s="199"/>
    </row>
    <row r="550">
      <c r="A550" s="199"/>
    </row>
    <row r="551">
      <c r="A551" s="199"/>
    </row>
    <row r="552">
      <c r="A552" s="199"/>
    </row>
    <row r="553">
      <c r="A553" s="199"/>
    </row>
    <row r="554">
      <c r="A554" s="199"/>
    </row>
    <row r="555">
      <c r="A555" s="199"/>
    </row>
    <row r="556">
      <c r="A556" s="199"/>
    </row>
    <row r="557">
      <c r="A557" s="199"/>
    </row>
    <row r="558">
      <c r="A558" s="199"/>
    </row>
    <row r="559">
      <c r="A559" s="199"/>
    </row>
    <row r="560">
      <c r="A560" s="199"/>
    </row>
    <row r="561">
      <c r="A561" s="199"/>
    </row>
    <row r="562">
      <c r="A562" s="199"/>
    </row>
    <row r="563">
      <c r="A563" s="199"/>
    </row>
    <row r="564">
      <c r="A564" s="199"/>
    </row>
    <row r="565">
      <c r="A565" s="199"/>
    </row>
    <row r="566">
      <c r="A566" s="199"/>
    </row>
    <row r="567">
      <c r="A567" s="199"/>
    </row>
    <row r="568">
      <c r="A568" s="199"/>
    </row>
    <row r="569">
      <c r="A569" s="199"/>
    </row>
    <row r="570">
      <c r="A570" s="199"/>
    </row>
    <row r="571">
      <c r="A571" s="199"/>
    </row>
    <row r="572">
      <c r="A572" s="199"/>
    </row>
    <row r="573">
      <c r="A573" s="199"/>
    </row>
    <row r="574">
      <c r="A574" s="199"/>
    </row>
    <row r="575">
      <c r="A575" s="199"/>
    </row>
    <row r="576">
      <c r="A576" s="199"/>
    </row>
    <row r="577">
      <c r="A577" s="199"/>
    </row>
    <row r="578">
      <c r="A578" s="199"/>
    </row>
    <row r="579">
      <c r="A579" s="199"/>
    </row>
    <row r="580">
      <c r="A580" s="199"/>
    </row>
    <row r="581">
      <c r="A581" s="199"/>
    </row>
    <row r="582">
      <c r="A582" s="199"/>
    </row>
    <row r="583">
      <c r="A583" s="199"/>
    </row>
    <row r="584">
      <c r="A584" s="199"/>
    </row>
    <row r="585">
      <c r="A585" s="199"/>
    </row>
    <row r="586">
      <c r="A586" s="199"/>
    </row>
    <row r="587">
      <c r="A587" s="199"/>
    </row>
    <row r="588">
      <c r="A588" s="199"/>
    </row>
    <row r="589">
      <c r="A589" s="199"/>
    </row>
    <row r="590">
      <c r="A590" s="199"/>
    </row>
    <row r="591">
      <c r="A591" s="199"/>
    </row>
    <row r="592">
      <c r="A592" s="199"/>
    </row>
    <row r="593">
      <c r="A593" s="199"/>
    </row>
    <row r="594">
      <c r="A594" s="199"/>
    </row>
    <row r="595">
      <c r="A595" s="199"/>
    </row>
    <row r="596">
      <c r="A596" s="199"/>
    </row>
    <row r="597">
      <c r="A597" s="199"/>
    </row>
    <row r="598">
      <c r="A598" s="199"/>
    </row>
    <row r="599">
      <c r="A599" s="199"/>
    </row>
    <row r="600">
      <c r="A600" s="199"/>
    </row>
    <row r="601">
      <c r="A601" s="199"/>
    </row>
    <row r="602">
      <c r="A602" s="199"/>
    </row>
    <row r="603">
      <c r="A603" s="199"/>
    </row>
    <row r="604">
      <c r="A604" s="199"/>
    </row>
    <row r="605">
      <c r="A605" s="199"/>
    </row>
    <row r="606">
      <c r="A606" s="199"/>
    </row>
    <row r="607">
      <c r="A607" s="199"/>
    </row>
    <row r="608">
      <c r="A608" s="199"/>
    </row>
    <row r="609">
      <c r="A609" s="199"/>
    </row>
    <row r="610">
      <c r="A610" s="199"/>
    </row>
    <row r="611">
      <c r="A611" s="199"/>
    </row>
    <row r="612">
      <c r="A612" s="199"/>
    </row>
    <row r="613">
      <c r="A613" s="199"/>
    </row>
    <row r="614">
      <c r="A614" s="199"/>
    </row>
    <row r="615">
      <c r="A615" s="199"/>
    </row>
    <row r="616">
      <c r="A616" s="199"/>
    </row>
    <row r="617">
      <c r="A617" s="199"/>
    </row>
    <row r="618">
      <c r="A618" s="199"/>
    </row>
    <row r="619">
      <c r="A619" s="199"/>
    </row>
    <row r="620">
      <c r="A620" s="199"/>
    </row>
    <row r="621">
      <c r="A621" s="199"/>
    </row>
    <row r="622">
      <c r="A622" s="199"/>
    </row>
    <row r="623">
      <c r="A623" s="199"/>
    </row>
    <row r="624">
      <c r="A624" s="199"/>
    </row>
    <row r="625">
      <c r="A625" s="199"/>
    </row>
    <row r="626">
      <c r="A626" s="199"/>
    </row>
    <row r="627">
      <c r="A627" s="199"/>
    </row>
    <row r="628">
      <c r="A628" s="199"/>
    </row>
    <row r="629">
      <c r="A629" s="199"/>
    </row>
    <row r="630">
      <c r="A630" s="199"/>
    </row>
    <row r="631">
      <c r="A631" s="199"/>
    </row>
    <row r="632">
      <c r="A632" s="199"/>
    </row>
    <row r="633">
      <c r="A633" s="199"/>
    </row>
    <row r="634">
      <c r="A634" s="199"/>
    </row>
    <row r="635">
      <c r="A635" s="199"/>
    </row>
    <row r="636">
      <c r="A636" s="199"/>
    </row>
    <row r="637">
      <c r="A637" s="199"/>
    </row>
    <row r="638">
      <c r="A638" s="199"/>
    </row>
    <row r="639">
      <c r="A639" s="199"/>
    </row>
    <row r="640">
      <c r="A640" s="199"/>
    </row>
    <row r="641">
      <c r="A641" s="199"/>
    </row>
    <row r="642">
      <c r="A642" s="199"/>
    </row>
    <row r="643">
      <c r="A643" s="199"/>
    </row>
    <row r="644">
      <c r="A644" s="199"/>
    </row>
    <row r="645">
      <c r="A645" s="199"/>
    </row>
    <row r="646">
      <c r="A646" s="199"/>
    </row>
    <row r="647">
      <c r="A647" s="199"/>
    </row>
    <row r="648">
      <c r="A648" s="199"/>
    </row>
    <row r="649">
      <c r="A649" s="199"/>
    </row>
    <row r="650">
      <c r="A650" s="199"/>
    </row>
    <row r="651">
      <c r="A651" s="199"/>
    </row>
    <row r="652">
      <c r="A652" s="199"/>
    </row>
    <row r="653">
      <c r="A653" s="199"/>
    </row>
    <row r="654">
      <c r="A654" s="199"/>
    </row>
    <row r="655">
      <c r="A655" s="199"/>
    </row>
    <row r="656">
      <c r="A656" s="199"/>
    </row>
    <row r="657">
      <c r="A657" s="199"/>
    </row>
    <row r="658">
      <c r="A658" s="199"/>
    </row>
    <row r="659">
      <c r="A659" s="199"/>
    </row>
    <row r="660">
      <c r="A660" s="199"/>
    </row>
    <row r="661">
      <c r="A661" s="199"/>
    </row>
    <row r="662">
      <c r="A662" s="199"/>
    </row>
    <row r="663">
      <c r="A663" s="199"/>
    </row>
    <row r="664">
      <c r="A664" s="199"/>
    </row>
    <row r="665">
      <c r="A665" s="199"/>
    </row>
    <row r="666">
      <c r="A666" s="199"/>
    </row>
    <row r="667">
      <c r="A667" s="199"/>
    </row>
    <row r="668">
      <c r="A668" s="199"/>
    </row>
    <row r="669">
      <c r="A669" s="199"/>
    </row>
    <row r="670">
      <c r="A670" s="199"/>
    </row>
    <row r="671">
      <c r="A671" s="199"/>
    </row>
    <row r="672">
      <c r="A672" s="199"/>
    </row>
    <row r="673">
      <c r="A673" s="199"/>
    </row>
    <row r="674">
      <c r="A674" s="199"/>
    </row>
    <row r="675">
      <c r="A675" s="199"/>
    </row>
    <row r="676">
      <c r="A676" s="199"/>
    </row>
    <row r="677">
      <c r="A677" s="199"/>
    </row>
    <row r="678">
      <c r="A678" s="199"/>
    </row>
    <row r="679">
      <c r="A679" s="199"/>
    </row>
    <row r="680">
      <c r="A680" s="199"/>
    </row>
    <row r="681">
      <c r="A681" s="199"/>
    </row>
    <row r="682">
      <c r="A682" s="199"/>
    </row>
    <row r="683">
      <c r="A683" s="199"/>
    </row>
    <row r="684">
      <c r="A684" s="199"/>
    </row>
    <row r="685">
      <c r="A685" s="199"/>
    </row>
    <row r="686">
      <c r="A686" s="199"/>
    </row>
    <row r="687">
      <c r="A687" s="199"/>
    </row>
    <row r="688">
      <c r="A688" s="199"/>
    </row>
    <row r="689">
      <c r="A689" s="199"/>
    </row>
    <row r="690">
      <c r="A690" s="199"/>
    </row>
    <row r="691">
      <c r="A691" s="199"/>
    </row>
    <row r="692">
      <c r="A692" s="199"/>
    </row>
    <row r="693">
      <c r="A693" s="199"/>
    </row>
    <row r="694">
      <c r="A694" s="199"/>
    </row>
    <row r="695">
      <c r="A695" s="199"/>
    </row>
    <row r="696">
      <c r="A696" s="199"/>
    </row>
    <row r="697">
      <c r="A697" s="199"/>
    </row>
    <row r="698">
      <c r="A698" s="199"/>
    </row>
    <row r="699">
      <c r="A699" s="199"/>
    </row>
    <row r="700">
      <c r="A700" s="199"/>
    </row>
    <row r="701">
      <c r="A701" s="199"/>
    </row>
    <row r="702">
      <c r="A702" s="199"/>
    </row>
    <row r="703">
      <c r="A703" s="199"/>
    </row>
    <row r="704">
      <c r="A704" s="199"/>
    </row>
    <row r="705">
      <c r="A705" s="199"/>
    </row>
    <row r="706">
      <c r="A706" s="199"/>
    </row>
    <row r="707">
      <c r="A707" s="199"/>
    </row>
    <row r="708">
      <c r="A708" s="199"/>
    </row>
    <row r="709">
      <c r="A709" s="199"/>
    </row>
    <row r="710">
      <c r="A710" s="199"/>
    </row>
    <row r="711">
      <c r="A711" s="199"/>
    </row>
    <row r="712">
      <c r="A712" s="199"/>
    </row>
    <row r="713">
      <c r="A713" s="199"/>
    </row>
    <row r="714">
      <c r="A714" s="199"/>
    </row>
    <row r="715">
      <c r="A715" s="199"/>
    </row>
    <row r="716">
      <c r="A716" s="199"/>
    </row>
    <row r="717">
      <c r="A717" s="199"/>
    </row>
    <row r="718">
      <c r="A718" s="199"/>
    </row>
    <row r="719">
      <c r="A719" s="199"/>
    </row>
    <row r="720">
      <c r="A720" s="199"/>
    </row>
    <row r="721">
      <c r="A721" s="199"/>
    </row>
    <row r="722">
      <c r="A722" s="199"/>
    </row>
    <row r="723">
      <c r="A723" s="199"/>
    </row>
    <row r="724">
      <c r="A724" s="199"/>
    </row>
    <row r="725">
      <c r="A725" s="199"/>
    </row>
    <row r="726">
      <c r="A726" s="199"/>
    </row>
    <row r="727">
      <c r="A727" s="199"/>
    </row>
    <row r="728">
      <c r="A728" s="199"/>
    </row>
    <row r="729">
      <c r="A729" s="199"/>
    </row>
    <row r="730">
      <c r="A730" s="199"/>
    </row>
    <row r="731">
      <c r="A731" s="199"/>
    </row>
    <row r="732">
      <c r="A732" s="199"/>
    </row>
    <row r="733">
      <c r="A733" s="199"/>
    </row>
    <row r="734">
      <c r="A734" s="199"/>
    </row>
    <row r="735">
      <c r="A735" s="199"/>
    </row>
    <row r="736">
      <c r="A736" s="199"/>
    </row>
    <row r="737">
      <c r="A737" s="199"/>
    </row>
    <row r="738">
      <c r="A738" s="199"/>
    </row>
    <row r="739">
      <c r="A739" s="199"/>
    </row>
    <row r="740">
      <c r="A740" s="199"/>
    </row>
    <row r="741">
      <c r="A741" s="199"/>
    </row>
    <row r="742">
      <c r="A742" s="199"/>
    </row>
    <row r="743">
      <c r="A743" s="199"/>
    </row>
    <row r="744">
      <c r="A744" s="199"/>
    </row>
    <row r="745">
      <c r="A745" s="199"/>
    </row>
    <row r="746">
      <c r="A746" s="199"/>
    </row>
    <row r="747">
      <c r="A747" s="199"/>
    </row>
    <row r="748">
      <c r="A748" s="199"/>
    </row>
    <row r="749">
      <c r="A749" s="199"/>
    </row>
    <row r="750">
      <c r="A750" s="199"/>
    </row>
    <row r="751">
      <c r="A751" s="199"/>
    </row>
    <row r="752">
      <c r="A752" s="199"/>
    </row>
    <row r="753">
      <c r="A753" s="199"/>
    </row>
    <row r="754">
      <c r="A754" s="199"/>
    </row>
    <row r="755">
      <c r="A755" s="199"/>
    </row>
    <row r="756">
      <c r="A756" s="199"/>
    </row>
    <row r="757">
      <c r="A757" s="199"/>
    </row>
    <row r="758">
      <c r="A758" s="199"/>
    </row>
    <row r="759">
      <c r="A759" s="199"/>
    </row>
    <row r="760">
      <c r="A760" s="199"/>
    </row>
    <row r="761">
      <c r="A761" s="199"/>
    </row>
    <row r="762">
      <c r="A762" s="199"/>
    </row>
    <row r="763">
      <c r="A763" s="199"/>
    </row>
    <row r="764">
      <c r="A764" s="199"/>
    </row>
    <row r="765">
      <c r="A765" s="199"/>
    </row>
    <row r="766">
      <c r="A766" s="199"/>
    </row>
    <row r="767">
      <c r="A767" s="199"/>
    </row>
    <row r="768">
      <c r="A768" s="199"/>
    </row>
    <row r="769">
      <c r="A769" s="199"/>
    </row>
    <row r="770">
      <c r="A770" s="199"/>
    </row>
    <row r="771">
      <c r="A771" s="199"/>
    </row>
    <row r="772">
      <c r="A772" s="199"/>
    </row>
    <row r="773">
      <c r="A773" s="199"/>
    </row>
    <row r="774">
      <c r="A774" s="199"/>
    </row>
    <row r="775">
      <c r="A775" s="199"/>
    </row>
    <row r="776">
      <c r="A776" s="199"/>
    </row>
    <row r="777">
      <c r="A777" s="199"/>
    </row>
    <row r="778">
      <c r="A778" s="199"/>
    </row>
    <row r="779">
      <c r="A779" s="199"/>
    </row>
    <row r="780">
      <c r="A780" s="199"/>
    </row>
    <row r="781">
      <c r="A781" s="199"/>
    </row>
    <row r="782">
      <c r="A782" s="199"/>
    </row>
    <row r="783">
      <c r="A783" s="199"/>
    </row>
    <row r="784">
      <c r="A784" s="199"/>
    </row>
    <row r="785">
      <c r="A785" s="199"/>
    </row>
    <row r="786">
      <c r="A786" s="199"/>
    </row>
    <row r="787">
      <c r="A787" s="199"/>
    </row>
    <row r="788">
      <c r="A788" s="199"/>
    </row>
    <row r="789">
      <c r="A789" s="199"/>
    </row>
    <row r="790">
      <c r="A790" s="199"/>
    </row>
    <row r="791">
      <c r="A791" s="199"/>
    </row>
    <row r="792">
      <c r="A792" s="199"/>
    </row>
    <row r="793">
      <c r="A793" s="199"/>
    </row>
    <row r="794">
      <c r="A794" s="199"/>
    </row>
    <row r="795">
      <c r="A795" s="199"/>
    </row>
    <row r="796">
      <c r="A796" s="199"/>
    </row>
    <row r="797">
      <c r="A797" s="199"/>
    </row>
    <row r="798">
      <c r="A798" s="199"/>
    </row>
    <row r="799">
      <c r="A799" s="199"/>
    </row>
    <row r="800">
      <c r="A800" s="199"/>
    </row>
    <row r="801">
      <c r="A801" s="199"/>
    </row>
    <row r="802">
      <c r="A802" s="199"/>
    </row>
    <row r="803">
      <c r="A803" s="199"/>
    </row>
    <row r="804">
      <c r="A804" s="199"/>
    </row>
    <row r="805">
      <c r="A805" s="199"/>
    </row>
    <row r="806">
      <c r="A806" s="199"/>
    </row>
    <row r="807">
      <c r="A807" s="199"/>
    </row>
    <row r="808">
      <c r="A808" s="199"/>
    </row>
    <row r="809">
      <c r="A809" s="199"/>
    </row>
    <row r="810">
      <c r="A810" s="199"/>
    </row>
    <row r="811">
      <c r="A811" s="199"/>
    </row>
    <row r="812">
      <c r="A812" s="199"/>
    </row>
    <row r="813">
      <c r="A813" s="199"/>
    </row>
    <row r="814">
      <c r="A814" s="199"/>
    </row>
    <row r="815">
      <c r="A815" s="199"/>
    </row>
    <row r="816">
      <c r="A816" s="199"/>
    </row>
    <row r="817">
      <c r="A817" s="199"/>
    </row>
    <row r="818">
      <c r="A818" s="199"/>
    </row>
    <row r="819">
      <c r="A819" s="199"/>
    </row>
    <row r="820">
      <c r="A820" s="199"/>
    </row>
    <row r="821">
      <c r="A821" s="199"/>
    </row>
    <row r="822">
      <c r="A822" s="199"/>
    </row>
    <row r="823">
      <c r="A823" s="199"/>
    </row>
    <row r="824">
      <c r="A824" s="199"/>
    </row>
    <row r="825">
      <c r="A825" s="199"/>
    </row>
    <row r="826">
      <c r="A826" s="199"/>
    </row>
    <row r="827">
      <c r="A827" s="199"/>
    </row>
    <row r="828">
      <c r="A828" s="199"/>
    </row>
    <row r="829">
      <c r="A829" s="199"/>
    </row>
    <row r="830">
      <c r="A830" s="199"/>
    </row>
    <row r="831">
      <c r="A831" s="199"/>
    </row>
    <row r="832">
      <c r="A832" s="199"/>
    </row>
    <row r="833">
      <c r="A833" s="199"/>
    </row>
    <row r="834">
      <c r="A834" s="199"/>
    </row>
    <row r="835">
      <c r="A835" s="199"/>
    </row>
    <row r="836">
      <c r="A836" s="199"/>
    </row>
    <row r="837">
      <c r="A837" s="199"/>
    </row>
    <row r="838">
      <c r="A838" s="199"/>
    </row>
    <row r="839">
      <c r="A839" s="199"/>
    </row>
    <row r="840">
      <c r="A840" s="199"/>
    </row>
    <row r="841">
      <c r="A841" s="199"/>
    </row>
    <row r="842">
      <c r="A842" s="199"/>
    </row>
    <row r="843">
      <c r="A843" s="199"/>
    </row>
    <row r="844">
      <c r="A844" s="199"/>
    </row>
    <row r="845">
      <c r="A845" s="199"/>
    </row>
    <row r="846">
      <c r="A846" s="199"/>
    </row>
    <row r="847">
      <c r="A847" s="199"/>
    </row>
    <row r="848">
      <c r="A848" s="199"/>
    </row>
    <row r="849">
      <c r="A849" s="199"/>
    </row>
    <row r="850">
      <c r="A850" s="199"/>
    </row>
    <row r="851">
      <c r="A851" s="199"/>
    </row>
    <row r="852">
      <c r="A852" s="199"/>
    </row>
    <row r="853">
      <c r="A853" s="199"/>
    </row>
    <row r="854">
      <c r="A854" s="199"/>
    </row>
    <row r="855">
      <c r="A855" s="199"/>
    </row>
    <row r="856">
      <c r="A856" s="199"/>
    </row>
    <row r="857">
      <c r="A857" s="199"/>
    </row>
    <row r="858">
      <c r="A858" s="199"/>
    </row>
    <row r="859">
      <c r="A859" s="199"/>
    </row>
    <row r="860">
      <c r="A860" s="199"/>
    </row>
    <row r="861">
      <c r="A861" s="199"/>
    </row>
    <row r="862">
      <c r="A862" s="199"/>
    </row>
    <row r="863">
      <c r="A863" s="199"/>
    </row>
    <row r="864">
      <c r="A864" s="199"/>
    </row>
    <row r="865">
      <c r="A865" s="199"/>
    </row>
    <row r="866">
      <c r="A866" s="199"/>
    </row>
    <row r="867">
      <c r="A867" s="199"/>
    </row>
    <row r="868">
      <c r="A868" s="199"/>
    </row>
    <row r="869">
      <c r="A869" s="199"/>
    </row>
    <row r="870">
      <c r="A870" s="199"/>
    </row>
    <row r="871">
      <c r="A871" s="199"/>
    </row>
    <row r="872">
      <c r="A872" s="199"/>
    </row>
    <row r="873">
      <c r="A873" s="199"/>
    </row>
    <row r="874">
      <c r="A874" s="199"/>
    </row>
    <row r="875">
      <c r="A875" s="199"/>
    </row>
    <row r="876">
      <c r="A876" s="199"/>
    </row>
    <row r="877">
      <c r="A877" s="199"/>
    </row>
    <row r="878">
      <c r="A878" s="199"/>
    </row>
    <row r="879">
      <c r="A879" s="199"/>
    </row>
    <row r="880">
      <c r="A880" s="199"/>
    </row>
    <row r="881">
      <c r="A881" s="199"/>
    </row>
    <row r="882">
      <c r="A882" s="199"/>
    </row>
    <row r="883">
      <c r="A883" s="199"/>
    </row>
    <row r="884">
      <c r="A884" s="199"/>
    </row>
    <row r="885">
      <c r="A885" s="199"/>
    </row>
    <row r="886">
      <c r="A886" s="199"/>
    </row>
    <row r="887">
      <c r="A887" s="199"/>
    </row>
    <row r="888">
      <c r="A888" s="199"/>
    </row>
    <row r="889">
      <c r="A889" s="199"/>
    </row>
    <row r="890">
      <c r="A890" s="199"/>
    </row>
    <row r="891">
      <c r="A891" s="199"/>
    </row>
    <row r="892">
      <c r="A892" s="199"/>
    </row>
    <row r="893">
      <c r="A893" s="199"/>
    </row>
    <row r="894">
      <c r="A894" s="199"/>
    </row>
    <row r="895">
      <c r="A895" s="199"/>
    </row>
    <row r="896">
      <c r="A896" s="199"/>
    </row>
    <row r="897">
      <c r="A897" s="199"/>
    </row>
    <row r="898">
      <c r="A898" s="199"/>
    </row>
    <row r="899">
      <c r="A899" s="199"/>
    </row>
    <row r="900">
      <c r="A900" s="199"/>
    </row>
    <row r="901">
      <c r="A901" s="199"/>
    </row>
    <row r="902">
      <c r="A902" s="199"/>
    </row>
    <row r="903">
      <c r="A903" s="199"/>
    </row>
    <row r="904">
      <c r="A904" s="199"/>
    </row>
    <row r="905">
      <c r="A905" s="199"/>
    </row>
    <row r="906">
      <c r="A906" s="199"/>
    </row>
    <row r="907">
      <c r="A907" s="199"/>
    </row>
    <row r="908">
      <c r="A908" s="199"/>
    </row>
    <row r="909">
      <c r="A909" s="199"/>
    </row>
    <row r="910">
      <c r="A910" s="199"/>
    </row>
    <row r="911">
      <c r="A911" s="199"/>
    </row>
    <row r="912">
      <c r="A912" s="199"/>
    </row>
    <row r="913">
      <c r="A913" s="199"/>
    </row>
    <row r="914">
      <c r="A914" s="199"/>
    </row>
    <row r="915">
      <c r="A915" s="199"/>
    </row>
    <row r="916">
      <c r="A916" s="199"/>
    </row>
    <row r="917">
      <c r="A917" s="199"/>
    </row>
    <row r="918">
      <c r="A918" s="199"/>
    </row>
    <row r="919">
      <c r="A919" s="199"/>
    </row>
    <row r="920">
      <c r="A920" s="199"/>
    </row>
    <row r="921">
      <c r="A921" s="199"/>
    </row>
    <row r="922">
      <c r="A922" s="199"/>
    </row>
    <row r="923">
      <c r="A923" s="199"/>
    </row>
    <row r="924">
      <c r="A924" s="199"/>
    </row>
    <row r="925">
      <c r="A925" s="199"/>
    </row>
    <row r="926">
      <c r="A926" s="199"/>
    </row>
    <row r="927">
      <c r="A927" s="199"/>
    </row>
    <row r="928">
      <c r="A928" s="199"/>
    </row>
    <row r="929">
      <c r="A929" s="199"/>
    </row>
    <row r="930">
      <c r="A930" s="199"/>
    </row>
    <row r="931">
      <c r="A931" s="199"/>
    </row>
    <row r="932">
      <c r="A932" s="199"/>
    </row>
    <row r="933">
      <c r="A933" s="199"/>
    </row>
    <row r="934">
      <c r="A934" s="199"/>
    </row>
    <row r="935">
      <c r="A935" s="199"/>
    </row>
    <row r="936">
      <c r="A936" s="199"/>
    </row>
    <row r="937">
      <c r="A937" s="199"/>
    </row>
    <row r="938">
      <c r="A938" s="199"/>
    </row>
    <row r="939">
      <c r="A939" s="199"/>
    </row>
    <row r="940">
      <c r="A940" s="199"/>
    </row>
    <row r="941">
      <c r="A941" s="199"/>
    </row>
    <row r="942">
      <c r="A942" s="199"/>
    </row>
    <row r="943">
      <c r="A943" s="199"/>
    </row>
    <row r="944">
      <c r="A944" s="199"/>
    </row>
    <row r="945">
      <c r="A945" s="199"/>
    </row>
    <row r="946">
      <c r="A946" s="199"/>
    </row>
    <row r="947">
      <c r="A947" s="199"/>
    </row>
    <row r="948">
      <c r="A948" s="199"/>
    </row>
    <row r="949">
      <c r="A949" s="199"/>
    </row>
    <row r="950">
      <c r="A950" s="199"/>
    </row>
    <row r="951">
      <c r="A951" s="199"/>
    </row>
    <row r="952">
      <c r="A952" s="199"/>
    </row>
    <row r="953">
      <c r="A953" s="199"/>
    </row>
    <row r="954">
      <c r="A954" s="199"/>
    </row>
    <row r="955">
      <c r="A955" s="199"/>
    </row>
    <row r="956">
      <c r="A956" s="199"/>
    </row>
    <row r="957">
      <c r="A957" s="199"/>
    </row>
    <row r="958">
      <c r="A958" s="199"/>
    </row>
    <row r="959">
      <c r="A959" s="199"/>
    </row>
    <row r="960">
      <c r="A960" s="199"/>
    </row>
    <row r="961">
      <c r="A961" s="199"/>
    </row>
    <row r="962">
      <c r="A962" s="199"/>
    </row>
    <row r="963">
      <c r="A963" s="199"/>
    </row>
    <row r="964">
      <c r="A964" s="199"/>
    </row>
    <row r="965">
      <c r="A965" s="199"/>
    </row>
    <row r="966">
      <c r="A966" s="199"/>
    </row>
    <row r="967">
      <c r="A967" s="199"/>
    </row>
    <row r="968">
      <c r="A968" s="199"/>
    </row>
    <row r="969">
      <c r="A969" s="199"/>
    </row>
    <row r="970">
      <c r="A970" s="199"/>
    </row>
    <row r="971">
      <c r="A971" s="199"/>
    </row>
    <row r="972">
      <c r="A972" s="199"/>
    </row>
    <row r="973">
      <c r="A973" s="199"/>
    </row>
    <row r="974">
      <c r="A974" s="199"/>
    </row>
    <row r="975">
      <c r="A975" s="199"/>
    </row>
    <row r="976">
      <c r="A976" s="199"/>
    </row>
    <row r="977">
      <c r="A977" s="199"/>
    </row>
    <row r="978">
      <c r="A978" s="199"/>
    </row>
    <row r="979">
      <c r="A979" s="199"/>
    </row>
    <row r="980">
      <c r="A980" s="199"/>
    </row>
    <row r="981">
      <c r="A981" s="199"/>
    </row>
    <row r="982">
      <c r="A982" s="199"/>
    </row>
    <row r="983">
      <c r="A983" s="199"/>
    </row>
    <row r="984">
      <c r="A984" s="199"/>
    </row>
    <row r="985">
      <c r="A985" s="199"/>
    </row>
    <row r="986">
      <c r="A986" s="199"/>
    </row>
    <row r="987">
      <c r="A987" s="199"/>
    </row>
    <row r="988">
      <c r="A988" s="199"/>
    </row>
    <row r="989">
      <c r="A989" s="199"/>
    </row>
    <row r="990">
      <c r="A990" s="199"/>
    </row>
    <row r="991">
      <c r="A991" s="199"/>
    </row>
    <row r="992">
      <c r="A992" s="199"/>
    </row>
    <row r="993">
      <c r="A993" s="199"/>
    </row>
  </sheetData>
  <mergeCells count="9">
    <mergeCell ref="L8:L9"/>
    <mergeCell ref="L10:L12"/>
    <mergeCell ref="A2:B2"/>
    <mergeCell ref="C2:L2"/>
    <mergeCell ref="A5:A6"/>
    <mergeCell ref="B5:B6"/>
    <mergeCell ref="C5:E5"/>
    <mergeCell ref="F5:K5"/>
    <mergeCell ref="L5:L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25"/>
    <col customWidth="1" min="2" max="2" width="14.88"/>
    <col customWidth="1" min="3" max="3" width="16.13"/>
    <col customWidth="1" min="4" max="4" width="17.0"/>
    <col customWidth="1" min="5" max="5" width="8.63"/>
    <col customWidth="1" min="6" max="10" width="10.38"/>
    <col customWidth="1" min="11" max="12" width="9.5"/>
  </cols>
  <sheetData>
    <row r="1">
      <c r="A1" s="1"/>
      <c r="B1" s="1"/>
      <c r="C1" s="1"/>
      <c r="D1" s="1"/>
      <c r="E1" s="1"/>
      <c r="F1" s="1"/>
      <c r="G1" s="1"/>
      <c r="H1" s="1"/>
      <c r="I1" s="1"/>
      <c r="J1" s="1"/>
      <c r="K1" s="1"/>
      <c r="L1" s="1"/>
    </row>
    <row r="2">
      <c r="A2" s="2" t="s">
        <v>40</v>
      </c>
      <c r="C2" s="3" t="s">
        <v>41</v>
      </c>
    </row>
    <row r="3">
      <c r="A3" s="1"/>
      <c r="B3" s="2"/>
      <c r="C3" s="4"/>
      <c r="D3" s="4"/>
      <c r="E3" s="4"/>
      <c r="F3" s="5"/>
      <c r="K3" s="1"/>
      <c r="L3" s="1"/>
    </row>
    <row r="4">
      <c r="A4" s="1"/>
      <c r="B4" s="4"/>
      <c r="C4" s="4"/>
      <c r="D4" s="4"/>
      <c r="E4" s="4"/>
      <c r="F4" s="4"/>
      <c r="G4" s="4"/>
      <c r="H4" s="4"/>
      <c r="I4" s="4"/>
      <c r="J4" s="4"/>
      <c r="K4" s="1"/>
      <c r="L4" s="1"/>
    </row>
    <row r="5">
      <c r="A5" s="6" t="s">
        <v>2</v>
      </c>
      <c r="B5" s="6" t="s">
        <v>3</v>
      </c>
      <c r="C5" s="7" t="s">
        <v>4</v>
      </c>
      <c r="D5" s="8"/>
      <c r="E5" s="9"/>
      <c r="F5" s="10" t="s">
        <v>5</v>
      </c>
      <c r="G5" s="8"/>
      <c r="H5" s="8"/>
      <c r="I5" s="8"/>
      <c r="J5" s="8"/>
      <c r="K5" s="9"/>
      <c r="L5" s="11"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ht="72.0" customHeight="1">
      <c r="A8" s="19">
        <v>1.0</v>
      </c>
      <c r="B8" s="20" t="s">
        <v>42</v>
      </c>
      <c r="C8" s="21" t="s">
        <v>43</v>
      </c>
      <c r="D8" s="34" t="s">
        <v>24</v>
      </c>
      <c r="E8" s="23" t="s">
        <v>25</v>
      </c>
      <c r="F8" s="24">
        <v>1.0</v>
      </c>
      <c r="G8" s="25">
        <v>0.0</v>
      </c>
      <c r="H8" s="24">
        <v>1.0</v>
      </c>
      <c r="I8" s="24">
        <v>1.0</v>
      </c>
      <c r="J8" s="25">
        <v>0.0</v>
      </c>
      <c r="K8" s="26">
        <v>0.0</v>
      </c>
      <c r="L8" s="27" t="s">
        <v>26</v>
      </c>
      <c r="M8" s="35"/>
      <c r="N8" s="35"/>
      <c r="O8" s="35"/>
      <c r="P8" s="35"/>
      <c r="Q8" s="35"/>
      <c r="R8" s="35"/>
      <c r="S8" s="35"/>
      <c r="T8" s="35"/>
      <c r="U8" s="35"/>
      <c r="V8" s="35"/>
      <c r="W8" s="35"/>
      <c r="X8" s="35"/>
      <c r="Y8" s="35"/>
    </row>
    <row r="9" ht="72.0" customHeight="1">
      <c r="A9" s="19">
        <v>2.0</v>
      </c>
      <c r="B9" s="20" t="s">
        <v>44</v>
      </c>
      <c r="C9" s="21" t="s">
        <v>45</v>
      </c>
      <c r="D9" s="34" t="s">
        <v>24</v>
      </c>
      <c r="E9" s="23" t="s">
        <v>25</v>
      </c>
      <c r="F9" s="25">
        <v>0.0</v>
      </c>
      <c r="G9" s="25">
        <v>0.0</v>
      </c>
      <c r="H9" s="24">
        <v>2.0</v>
      </c>
      <c r="I9" s="25">
        <v>0.0</v>
      </c>
      <c r="J9" s="25">
        <v>0.0</v>
      </c>
      <c r="K9" s="26">
        <v>0.0</v>
      </c>
      <c r="L9" s="29"/>
      <c r="M9" s="35"/>
      <c r="N9" s="35"/>
      <c r="O9" s="35"/>
      <c r="P9" s="35"/>
      <c r="Q9" s="35"/>
      <c r="R9" s="35"/>
      <c r="S9" s="35"/>
      <c r="T9" s="35"/>
      <c r="U9" s="35"/>
      <c r="V9" s="35"/>
      <c r="W9" s="35"/>
      <c r="X9" s="35"/>
      <c r="Y9" s="35"/>
    </row>
    <row r="10" ht="72.0" customHeight="1">
      <c r="A10" s="19">
        <v>3.0</v>
      </c>
      <c r="B10" s="20" t="s">
        <v>46</v>
      </c>
      <c r="C10" s="21" t="s">
        <v>47</v>
      </c>
      <c r="D10" s="34" t="s">
        <v>24</v>
      </c>
      <c r="E10" s="23" t="s">
        <v>25</v>
      </c>
      <c r="F10" s="24">
        <v>2.0</v>
      </c>
      <c r="G10" s="24">
        <v>4.0</v>
      </c>
      <c r="H10" s="25">
        <v>0.0</v>
      </c>
      <c r="I10" s="24">
        <v>1.0</v>
      </c>
      <c r="J10" s="24">
        <v>2.0</v>
      </c>
      <c r="K10" s="26">
        <v>0.0</v>
      </c>
      <c r="L10" s="29"/>
      <c r="M10" s="35"/>
      <c r="N10" s="35"/>
      <c r="O10" s="35"/>
      <c r="P10" s="35"/>
      <c r="Q10" s="35"/>
      <c r="R10" s="35"/>
      <c r="S10" s="35"/>
      <c r="T10" s="35"/>
      <c r="U10" s="35"/>
      <c r="V10" s="35"/>
      <c r="W10" s="35"/>
      <c r="X10" s="35"/>
      <c r="Y10" s="35"/>
    </row>
    <row r="11" ht="72.0" customHeight="1">
      <c r="A11" s="19">
        <v>4.0</v>
      </c>
      <c r="B11" s="20" t="s">
        <v>48</v>
      </c>
      <c r="C11" s="21" t="s">
        <v>49</v>
      </c>
      <c r="D11" s="34" t="s">
        <v>24</v>
      </c>
      <c r="E11" s="23" t="s">
        <v>25</v>
      </c>
      <c r="F11" s="25">
        <v>0.0</v>
      </c>
      <c r="G11" s="25">
        <v>0.0</v>
      </c>
      <c r="H11" s="24">
        <v>7.0</v>
      </c>
      <c r="I11" s="24">
        <v>0.0</v>
      </c>
      <c r="J11" s="24">
        <v>2.0</v>
      </c>
      <c r="K11" s="26">
        <v>0.0</v>
      </c>
      <c r="L11" s="29"/>
      <c r="M11" s="35"/>
      <c r="N11" s="35"/>
      <c r="O11" s="35"/>
      <c r="P11" s="35"/>
      <c r="Q11" s="35"/>
      <c r="R11" s="35"/>
      <c r="S11" s="35"/>
      <c r="T11" s="35"/>
      <c r="U11" s="35"/>
      <c r="V11" s="35"/>
      <c r="W11" s="35"/>
      <c r="X11" s="35"/>
      <c r="Y11" s="35"/>
    </row>
    <row r="12" ht="72.0" customHeight="1">
      <c r="A12" s="19">
        <v>5.0</v>
      </c>
      <c r="B12" s="20" t="s">
        <v>50</v>
      </c>
      <c r="C12" s="21" t="s">
        <v>51</v>
      </c>
      <c r="D12" s="34" t="s">
        <v>24</v>
      </c>
      <c r="E12" s="23" t="s">
        <v>25</v>
      </c>
      <c r="F12" s="25">
        <v>0.0</v>
      </c>
      <c r="G12" s="25">
        <v>0.0</v>
      </c>
      <c r="H12" s="25">
        <v>0.0</v>
      </c>
      <c r="I12" s="25">
        <v>0.0</v>
      </c>
      <c r="J12" s="24">
        <v>1.0</v>
      </c>
      <c r="K12" s="26">
        <v>0.0</v>
      </c>
      <c r="L12" s="29"/>
      <c r="M12" s="35"/>
      <c r="N12" s="35"/>
      <c r="O12" s="35"/>
      <c r="P12" s="35"/>
      <c r="Q12" s="35"/>
      <c r="R12" s="35"/>
      <c r="S12" s="35"/>
      <c r="T12" s="35"/>
      <c r="U12" s="35"/>
      <c r="V12" s="35"/>
      <c r="W12" s="35"/>
      <c r="X12" s="35"/>
      <c r="Y12" s="35"/>
    </row>
    <row r="13" ht="72.0" customHeight="1">
      <c r="A13" s="19">
        <v>6.0</v>
      </c>
      <c r="B13" s="20" t="s">
        <v>52</v>
      </c>
      <c r="C13" s="21" t="s">
        <v>53</v>
      </c>
      <c r="D13" s="34" t="s">
        <v>24</v>
      </c>
      <c r="E13" s="23" t="s">
        <v>25</v>
      </c>
      <c r="F13" s="25">
        <v>0.0</v>
      </c>
      <c r="G13" s="25">
        <v>0.0</v>
      </c>
      <c r="H13" s="25">
        <v>0.0</v>
      </c>
      <c r="I13" s="25">
        <v>0.0</v>
      </c>
      <c r="J13" s="25">
        <v>0.0</v>
      </c>
      <c r="K13" s="26">
        <v>0.0</v>
      </c>
      <c r="L13" s="29"/>
      <c r="M13" s="35"/>
      <c r="N13" s="35"/>
      <c r="O13" s="35"/>
      <c r="P13" s="35"/>
      <c r="Q13" s="35"/>
      <c r="R13" s="35"/>
      <c r="S13" s="35"/>
      <c r="T13" s="35"/>
      <c r="U13" s="35"/>
      <c r="V13" s="35"/>
      <c r="W13" s="35"/>
      <c r="X13" s="35"/>
      <c r="Y13" s="35"/>
    </row>
    <row r="14" ht="72.0" customHeight="1">
      <c r="A14" s="19">
        <v>7.0</v>
      </c>
      <c r="B14" s="20" t="s">
        <v>54</v>
      </c>
      <c r="C14" s="21" t="s">
        <v>55</v>
      </c>
      <c r="D14" s="34" t="s">
        <v>24</v>
      </c>
      <c r="E14" s="23" t="s">
        <v>25</v>
      </c>
      <c r="F14" s="25">
        <v>0.0</v>
      </c>
      <c r="G14" s="25">
        <v>0.0</v>
      </c>
      <c r="H14" s="25">
        <v>0.0</v>
      </c>
      <c r="I14" s="25">
        <v>0.0</v>
      </c>
      <c r="J14" s="25">
        <v>0.0</v>
      </c>
      <c r="K14" s="26">
        <v>0.0</v>
      </c>
      <c r="L14" s="29"/>
      <c r="M14" s="35"/>
      <c r="N14" s="35"/>
      <c r="O14" s="35"/>
      <c r="P14" s="35"/>
      <c r="Q14" s="35"/>
      <c r="R14" s="35"/>
      <c r="S14" s="35"/>
      <c r="T14" s="35"/>
      <c r="U14" s="35"/>
      <c r="V14" s="35"/>
      <c r="W14" s="35"/>
      <c r="X14" s="35"/>
      <c r="Y14" s="35"/>
    </row>
    <row r="15" ht="72.0" customHeight="1">
      <c r="A15" s="36">
        <v>8.0</v>
      </c>
      <c r="B15" s="20" t="s">
        <v>37</v>
      </c>
      <c r="C15" s="21" t="s">
        <v>38</v>
      </c>
      <c r="D15" s="21" t="s">
        <v>56</v>
      </c>
      <c r="E15" s="23" t="s">
        <v>25</v>
      </c>
      <c r="F15" s="25">
        <f t="shared" ref="F15:J15" si="1">sum(F8:F14)</f>
        <v>3</v>
      </c>
      <c r="G15" s="25">
        <f t="shared" si="1"/>
        <v>4</v>
      </c>
      <c r="H15" s="25">
        <f t="shared" si="1"/>
        <v>10</v>
      </c>
      <c r="I15" s="25">
        <f t="shared" si="1"/>
        <v>2</v>
      </c>
      <c r="J15" s="25">
        <f t="shared" si="1"/>
        <v>5</v>
      </c>
      <c r="K15" s="26">
        <v>0.0</v>
      </c>
      <c r="L15" s="12"/>
      <c r="M15" s="35"/>
      <c r="N15" s="35"/>
      <c r="O15" s="35"/>
      <c r="P15" s="35"/>
      <c r="Q15" s="35"/>
      <c r="R15" s="35"/>
      <c r="S15" s="35"/>
      <c r="T15" s="35"/>
      <c r="U15" s="35"/>
      <c r="V15" s="35"/>
      <c r="W15" s="35"/>
      <c r="X15" s="35"/>
      <c r="Y15" s="35"/>
    </row>
    <row r="16">
      <c r="A16" s="33"/>
      <c r="B16" s="31"/>
      <c r="C16" s="32"/>
      <c r="D16" s="32"/>
      <c r="E16" s="32"/>
      <c r="F16" s="1"/>
      <c r="G16" s="1"/>
      <c r="H16" s="1"/>
      <c r="I16" s="1"/>
      <c r="J16" s="1"/>
      <c r="K16" s="1"/>
      <c r="L16" s="1"/>
    </row>
    <row r="17">
      <c r="A17" s="33"/>
      <c r="B17" s="31"/>
      <c r="C17" s="32"/>
      <c r="D17" s="32"/>
      <c r="E17" s="32"/>
      <c r="F17" s="1"/>
      <c r="G17" s="1"/>
      <c r="H17" s="1"/>
      <c r="I17" s="1"/>
      <c r="J17" s="1"/>
      <c r="K17" s="1"/>
      <c r="L17" s="1"/>
    </row>
    <row r="18">
      <c r="A18" s="30"/>
      <c r="B18" s="31"/>
    </row>
    <row r="19">
      <c r="A19" s="33"/>
      <c r="B19" s="31"/>
    </row>
    <row r="20">
      <c r="A20" s="30"/>
      <c r="B20" s="31"/>
    </row>
    <row r="21">
      <c r="A21" s="33"/>
      <c r="B21" s="31"/>
    </row>
  </sheetData>
  <mergeCells count="9">
    <mergeCell ref="L5:L6"/>
    <mergeCell ref="L8:L15"/>
    <mergeCell ref="A2:B2"/>
    <mergeCell ref="C2:L2"/>
    <mergeCell ref="F3:J3"/>
    <mergeCell ref="A5:A6"/>
    <mergeCell ref="B5:B6"/>
    <mergeCell ref="C5:E5"/>
    <mergeCell ref="F5:K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25"/>
    <col customWidth="1" min="2" max="2" width="20.0"/>
    <col customWidth="1" min="3" max="3" width="25.13"/>
    <col customWidth="1" min="4" max="4" width="17.38"/>
    <col customWidth="1" min="5" max="5" width="8.63"/>
    <col customWidth="1" min="6" max="10" width="10.38"/>
    <col customWidth="1" min="11" max="12" width="9.5"/>
  </cols>
  <sheetData>
    <row r="1">
      <c r="A1" s="1"/>
      <c r="B1" s="1"/>
      <c r="C1" s="1"/>
      <c r="D1" s="1"/>
      <c r="E1" s="1"/>
      <c r="F1" s="1"/>
      <c r="G1" s="1"/>
      <c r="H1" s="1"/>
      <c r="I1" s="1"/>
      <c r="J1" s="1"/>
      <c r="K1" s="1"/>
      <c r="L1" s="1"/>
    </row>
    <row r="2">
      <c r="A2" s="2" t="s">
        <v>57</v>
      </c>
      <c r="C2" s="3" t="s">
        <v>58</v>
      </c>
    </row>
    <row r="3">
      <c r="A3" s="1"/>
      <c r="B3" s="2"/>
      <c r="C3" s="4"/>
      <c r="D3" s="4"/>
      <c r="E3" s="4"/>
      <c r="F3" s="5"/>
      <c r="K3" s="1"/>
      <c r="L3" s="1"/>
    </row>
    <row r="4">
      <c r="A4" s="1"/>
      <c r="B4" s="4"/>
      <c r="C4" s="4"/>
      <c r="D4" s="4"/>
      <c r="E4" s="4"/>
      <c r="F4" s="4"/>
      <c r="G4" s="4"/>
      <c r="H4" s="4"/>
      <c r="I4" s="4"/>
      <c r="J4" s="4"/>
      <c r="K4" s="1"/>
      <c r="L4" s="1"/>
    </row>
    <row r="5">
      <c r="A5" s="6" t="s">
        <v>2</v>
      </c>
      <c r="B5" s="6" t="s">
        <v>3</v>
      </c>
      <c r="C5" s="7" t="s">
        <v>4</v>
      </c>
      <c r="D5" s="8"/>
      <c r="E5" s="9"/>
      <c r="F5" s="10" t="s">
        <v>5</v>
      </c>
      <c r="G5" s="8"/>
      <c r="H5" s="8"/>
      <c r="I5" s="8"/>
      <c r="J5" s="8"/>
      <c r="K5" s="9"/>
      <c r="L5" s="11"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37">
        <v>1.0</v>
      </c>
      <c r="B8" s="20" t="s">
        <v>59</v>
      </c>
      <c r="C8" s="21" t="s">
        <v>60</v>
      </c>
      <c r="D8" s="21" t="s">
        <v>61</v>
      </c>
      <c r="E8" s="21" t="s">
        <v>62</v>
      </c>
      <c r="F8" s="38">
        <v>11.0</v>
      </c>
      <c r="G8" s="38">
        <v>8.0</v>
      </c>
      <c r="H8" s="38">
        <v>12.0</v>
      </c>
      <c r="I8" s="38">
        <v>7.0</v>
      </c>
      <c r="J8" s="38">
        <v>41.0</v>
      </c>
      <c r="K8" s="39">
        <v>4.0</v>
      </c>
      <c r="L8" s="40" t="s">
        <v>26</v>
      </c>
    </row>
    <row r="9">
      <c r="A9" s="37">
        <v>2.0</v>
      </c>
      <c r="B9" s="20" t="s">
        <v>63</v>
      </c>
      <c r="C9" s="21" t="s">
        <v>64</v>
      </c>
      <c r="D9" s="21" t="s">
        <v>61</v>
      </c>
      <c r="E9" s="21" t="s">
        <v>65</v>
      </c>
      <c r="F9" s="38">
        <v>0.0</v>
      </c>
      <c r="G9" s="38">
        <v>0.0</v>
      </c>
      <c r="H9" s="38">
        <v>0.0</v>
      </c>
      <c r="I9" s="38">
        <v>0.0</v>
      </c>
      <c r="J9" s="38">
        <v>39.0</v>
      </c>
      <c r="K9" s="39">
        <v>4.0</v>
      </c>
      <c r="L9" s="29"/>
      <c r="M9" s="41"/>
    </row>
    <row r="10">
      <c r="A10" s="37">
        <v>3.0</v>
      </c>
      <c r="B10" s="20" t="s">
        <v>66</v>
      </c>
      <c r="C10" s="21" t="s">
        <v>67</v>
      </c>
      <c r="D10" s="21" t="s">
        <v>68</v>
      </c>
      <c r="E10" s="21" t="s">
        <v>69</v>
      </c>
      <c r="F10" s="42">
        <f t="shared" ref="F10:J10" si="1">F9/F8*100</f>
        <v>0</v>
      </c>
      <c r="G10" s="42">
        <f t="shared" si="1"/>
        <v>0</v>
      </c>
      <c r="H10" s="42">
        <f t="shared" si="1"/>
        <v>0</v>
      </c>
      <c r="I10" s="42">
        <f t="shared" si="1"/>
        <v>0</v>
      </c>
      <c r="J10" s="43">
        <f t="shared" si="1"/>
        <v>95.12195122</v>
      </c>
      <c r="K10" s="44">
        <v>100.0</v>
      </c>
      <c r="L10" s="29"/>
    </row>
    <row r="11">
      <c r="A11" s="45">
        <v>4.0</v>
      </c>
      <c r="B11" s="20" t="s">
        <v>70</v>
      </c>
      <c r="C11" s="21" t="s">
        <v>71</v>
      </c>
      <c r="D11" s="21" t="s">
        <v>61</v>
      </c>
      <c r="E11" s="21" t="s">
        <v>72</v>
      </c>
      <c r="F11" s="38">
        <v>11.0</v>
      </c>
      <c r="G11" s="38">
        <v>8.0</v>
      </c>
      <c r="H11" s="38">
        <v>12.0</v>
      </c>
      <c r="I11" s="38">
        <v>7.0</v>
      </c>
      <c r="J11" s="42">
        <f>J8-J9</f>
        <v>2</v>
      </c>
      <c r="K11" s="39">
        <v>0.0</v>
      </c>
      <c r="L11" s="29"/>
    </row>
    <row r="12">
      <c r="A12" s="45">
        <v>5.0</v>
      </c>
      <c r="B12" s="20" t="s">
        <v>73</v>
      </c>
      <c r="C12" s="21" t="s">
        <v>74</v>
      </c>
      <c r="D12" s="21" t="s">
        <v>75</v>
      </c>
      <c r="E12" s="21" t="s">
        <v>76</v>
      </c>
      <c r="F12" s="46">
        <f>F11/985543*10000</f>
        <v>0.1116135978</v>
      </c>
      <c r="G12" s="46">
        <f>G11/1003246*10000</f>
        <v>0.07974116019</v>
      </c>
      <c r="H12" s="46">
        <f>H11/1011425*10000</f>
        <v>0.1186444867</v>
      </c>
      <c r="I12" s="46">
        <f>I11/1021920*10000</f>
        <v>0.0684985126</v>
      </c>
      <c r="J12" s="46">
        <f t="shared" ref="J12:K12" si="2">J11/1027521*10000</f>
        <v>0.01946432238</v>
      </c>
      <c r="K12" s="47">
        <f t="shared" si="2"/>
        <v>0</v>
      </c>
      <c r="L12" s="12"/>
    </row>
    <row r="13">
      <c r="A13" s="33"/>
      <c r="B13" s="31"/>
      <c r="C13" s="32"/>
      <c r="D13" s="32"/>
      <c r="E13" s="32"/>
      <c r="F13" s="1"/>
      <c r="G13" s="1"/>
      <c r="H13" s="1"/>
      <c r="I13" s="1"/>
      <c r="J13" s="1"/>
      <c r="K13" s="1"/>
      <c r="L13" s="1"/>
    </row>
    <row r="14">
      <c r="A14" s="33"/>
      <c r="B14" s="31"/>
    </row>
  </sheetData>
  <mergeCells count="9">
    <mergeCell ref="L5:L6"/>
    <mergeCell ref="L8:L12"/>
    <mergeCell ref="A2:B2"/>
    <mergeCell ref="C2:L2"/>
    <mergeCell ref="F3:J3"/>
    <mergeCell ref="A5:A6"/>
    <mergeCell ref="B5:B6"/>
    <mergeCell ref="C5:E5"/>
    <mergeCell ref="F5:K5"/>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25"/>
    <col customWidth="1" min="2" max="2" width="21.75"/>
    <col customWidth="1" min="3" max="3" width="18.88"/>
    <col customWidth="1" min="4" max="4" width="17.38"/>
    <col customWidth="1" min="5" max="5" width="8.63"/>
    <col customWidth="1" min="6" max="10" width="10.38"/>
    <col customWidth="1" min="11" max="12" width="9.5"/>
  </cols>
  <sheetData>
    <row r="1">
      <c r="A1" s="1"/>
      <c r="B1" s="1"/>
      <c r="C1" s="1"/>
      <c r="D1" s="1"/>
      <c r="E1" s="1"/>
      <c r="F1" s="1"/>
      <c r="G1" s="1"/>
      <c r="H1" s="1"/>
      <c r="I1" s="1"/>
      <c r="J1" s="1"/>
      <c r="K1" s="1"/>
      <c r="L1" s="1"/>
    </row>
    <row r="2">
      <c r="A2" s="2" t="s">
        <v>77</v>
      </c>
      <c r="C2" s="3" t="s">
        <v>78</v>
      </c>
    </row>
    <row r="3">
      <c r="A3" s="1"/>
      <c r="B3" s="2"/>
      <c r="C3" s="4"/>
      <c r="D3" s="4"/>
      <c r="E3" s="4"/>
      <c r="F3" s="5"/>
      <c r="G3" s="5"/>
      <c r="H3" s="5"/>
      <c r="I3" s="5"/>
      <c r="J3" s="5"/>
      <c r="K3" s="1"/>
      <c r="L3" s="1"/>
    </row>
    <row r="4">
      <c r="A4" s="1"/>
      <c r="B4" s="4"/>
      <c r="C4" s="4"/>
      <c r="D4" s="4"/>
      <c r="E4" s="4"/>
      <c r="F4" s="4"/>
      <c r="G4" s="4"/>
      <c r="H4" s="4"/>
      <c r="I4" s="4"/>
      <c r="J4" s="4"/>
      <c r="K4" s="1"/>
      <c r="L4" s="1"/>
    </row>
    <row r="5">
      <c r="A5" s="6" t="s">
        <v>2</v>
      </c>
      <c r="B5" s="6" t="s">
        <v>3</v>
      </c>
      <c r="C5" s="7" t="s">
        <v>4</v>
      </c>
      <c r="D5" s="8"/>
      <c r="E5" s="9"/>
      <c r="F5" s="10" t="s">
        <v>5</v>
      </c>
      <c r="G5" s="8"/>
      <c r="H5" s="8"/>
      <c r="I5" s="8"/>
      <c r="J5" s="8"/>
      <c r="K5" s="9"/>
      <c r="L5" s="11"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45">
        <v>1.0</v>
      </c>
      <c r="B8" s="20" t="s">
        <v>79</v>
      </c>
      <c r="C8" s="21" t="s">
        <v>80</v>
      </c>
      <c r="D8" s="34" t="s">
        <v>81</v>
      </c>
      <c r="E8" s="21" t="s">
        <v>82</v>
      </c>
      <c r="F8" s="38">
        <v>612847.0</v>
      </c>
      <c r="G8" s="38">
        <v>760692.0</v>
      </c>
      <c r="H8" s="38">
        <v>746001.0</v>
      </c>
      <c r="I8" s="42" t="s">
        <v>83</v>
      </c>
      <c r="J8" s="42" t="s">
        <v>83</v>
      </c>
      <c r="K8" s="48" t="s">
        <v>83</v>
      </c>
      <c r="L8" s="27" t="s">
        <v>26</v>
      </c>
    </row>
    <row r="9">
      <c r="A9" s="45">
        <v>2.0</v>
      </c>
      <c r="B9" s="20" t="s">
        <v>84</v>
      </c>
      <c r="C9" s="21" t="s">
        <v>85</v>
      </c>
      <c r="D9" s="21" t="s">
        <v>86</v>
      </c>
      <c r="E9" s="21" t="s">
        <v>82</v>
      </c>
      <c r="F9" s="38">
        <v>422022.0</v>
      </c>
      <c r="G9" s="38">
        <v>592174.0</v>
      </c>
      <c r="H9" s="38">
        <v>544750.0</v>
      </c>
      <c r="I9" s="42" t="s">
        <v>83</v>
      </c>
      <c r="J9" s="42" t="s">
        <v>83</v>
      </c>
      <c r="K9" s="49" t="s">
        <v>83</v>
      </c>
      <c r="L9" s="29"/>
    </row>
    <row r="10">
      <c r="A10" s="45">
        <v>3.0</v>
      </c>
      <c r="B10" s="20" t="s">
        <v>87</v>
      </c>
      <c r="C10" s="21" t="s">
        <v>88</v>
      </c>
      <c r="D10" s="21" t="s">
        <v>89</v>
      </c>
      <c r="E10" s="21" t="s">
        <v>69</v>
      </c>
      <c r="F10" s="46">
        <f t="shared" ref="F10:H10" si="1">F9/F8*100</f>
        <v>68.86253828</v>
      </c>
      <c r="G10" s="46">
        <f t="shared" si="1"/>
        <v>77.84675006</v>
      </c>
      <c r="H10" s="46">
        <f t="shared" si="1"/>
        <v>73.02269032</v>
      </c>
      <c r="I10" s="42" t="s">
        <v>83</v>
      </c>
      <c r="J10" s="42" t="s">
        <v>83</v>
      </c>
      <c r="K10" s="49" t="s">
        <v>83</v>
      </c>
      <c r="L10" s="29"/>
    </row>
    <row r="11">
      <c r="A11" s="45">
        <v>4.0</v>
      </c>
      <c r="B11" s="20" t="s">
        <v>90</v>
      </c>
      <c r="C11" s="21"/>
      <c r="D11" s="21"/>
      <c r="E11" s="21" t="s">
        <v>91</v>
      </c>
      <c r="F11" s="46"/>
      <c r="G11" s="46"/>
      <c r="H11" s="46"/>
      <c r="I11" s="42"/>
      <c r="J11" s="42"/>
      <c r="K11" s="50">
        <v>16.0</v>
      </c>
      <c r="L11" s="12"/>
    </row>
    <row r="12">
      <c r="A12" s="30"/>
      <c r="B12" s="31"/>
    </row>
    <row r="13">
      <c r="A13" s="33"/>
      <c r="B13" s="31"/>
    </row>
    <row r="14">
      <c r="A14" s="30"/>
      <c r="B14" s="31"/>
    </row>
    <row r="15">
      <c r="A15" s="33"/>
      <c r="B15" s="31"/>
    </row>
  </sheetData>
  <mergeCells count="8">
    <mergeCell ref="A2:B2"/>
    <mergeCell ref="C2:L2"/>
    <mergeCell ref="A5:A6"/>
    <mergeCell ref="B5:B6"/>
    <mergeCell ref="C5:E5"/>
    <mergeCell ref="F5:K5"/>
    <mergeCell ref="L5:L6"/>
    <mergeCell ref="L8:L1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5.13"/>
    <col customWidth="1" min="2" max="2" width="20.13"/>
    <col customWidth="1" min="3" max="3" width="26.0"/>
    <col customWidth="1" min="5" max="5" width="8.75"/>
  </cols>
  <sheetData>
    <row r="1">
      <c r="A1" s="1"/>
      <c r="B1" s="1"/>
      <c r="C1" s="1"/>
      <c r="D1" s="1"/>
      <c r="E1" s="1"/>
      <c r="F1" s="1"/>
      <c r="G1" s="1"/>
      <c r="H1" s="1"/>
      <c r="I1" s="1"/>
      <c r="J1" s="1"/>
      <c r="K1" s="1"/>
      <c r="L1" s="1"/>
      <c r="M1" s="1"/>
      <c r="N1" s="1"/>
      <c r="O1" s="1"/>
      <c r="P1" s="1"/>
      <c r="Q1" s="1"/>
      <c r="R1" s="1"/>
      <c r="S1" s="1"/>
      <c r="T1" s="1"/>
      <c r="U1" s="1"/>
      <c r="V1" s="1"/>
      <c r="W1" s="1"/>
      <c r="X1" s="1"/>
      <c r="Y1" s="1"/>
    </row>
    <row r="2">
      <c r="A2" s="51" t="s">
        <v>92</v>
      </c>
      <c r="C2" s="52" t="s">
        <v>93</v>
      </c>
      <c r="M2" s="1"/>
      <c r="N2" s="1"/>
      <c r="O2" s="1"/>
      <c r="P2" s="1"/>
      <c r="Q2" s="1"/>
      <c r="R2" s="1"/>
      <c r="S2" s="1"/>
      <c r="T2" s="1"/>
      <c r="U2" s="1"/>
      <c r="V2" s="1"/>
      <c r="W2" s="1"/>
      <c r="X2" s="1"/>
      <c r="Y2" s="1"/>
    </row>
    <row r="3">
      <c r="A3" s="1"/>
      <c r="B3" s="53"/>
      <c r="C3" s="1"/>
      <c r="D3" s="1"/>
      <c r="E3" s="1"/>
      <c r="M3" s="1"/>
      <c r="N3" s="1"/>
      <c r="O3" s="1"/>
      <c r="P3" s="1"/>
      <c r="Q3" s="1"/>
      <c r="R3" s="1"/>
      <c r="S3" s="1"/>
      <c r="T3" s="1"/>
      <c r="U3" s="1"/>
      <c r="V3" s="1"/>
      <c r="W3" s="1"/>
      <c r="X3" s="1"/>
      <c r="Y3" s="1"/>
    </row>
    <row r="4">
      <c r="A4" s="1"/>
      <c r="B4" s="53"/>
      <c r="C4" s="1"/>
      <c r="D4" s="1"/>
      <c r="E4" s="1"/>
      <c r="M4" s="1"/>
      <c r="N4" s="1"/>
      <c r="O4" s="1"/>
      <c r="P4" s="1"/>
      <c r="Q4" s="1"/>
      <c r="R4" s="1"/>
      <c r="S4" s="1"/>
      <c r="T4" s="1"/>
      <c r="U4" s="1"/>
      <c r="V4" s="1"/>
      <c r="W4" s="1"/>
      <c r="X4" s="1"/>
      <c r="Y4" s="1"/>
    </row>
    <row r="5">
      <c r="A5" s="54" t="s">
        <v>2</v>
      </c>
      <c r="B5" s="54" t="s">
        <v>3</v>
      </c>
      <c r="C5" s="7" t="s">
        <v>4</v>
      </c>
      <c r="D5" s="8"/>
      <c r="E5" s="9"/>
      <c r="F5" s="55" t="s">
        <v>5</v>
      </c>
      <c r="G5" s="8"/>
      <c r="H5" s="8"/>
      <c r="I5" s="8"/>
      <c r="J5" s="8"/>
      <c r="K5" s="9"/>
      <c r="L5" s="54" t="s">
        <v>6</v>
      </c>
      <c r="M5" s="1"/>
      <c r="N5" s="1"/>
      <c r="O5" s="1"/>
      <c r="P5" s="1"/>
      <c r="Q5" s="1"/>
      <c r="R5" s="1"/>
      <c r="S5" s="1"/>
      <c r="T5" s="1"/>
      <c r="U5" s="1"/>
      <c r="V5" s="1"/>
      <c r="W5" s="1"/>
      <c r="X5" s="1"/>
      <c r="Y5" s="1"/>
    </row>
    <row r="6">
      <c r="A6" s="12"/>
      <c r="B6" s="12"/>
      <c r="C6" s="13" t="s">
        <v>7</v>
      </c>
      <c r="D6" s="13" t="s">
        <v>8</v>
      </c>
      <c r="E6" s="14" t="s">
        <v>9</v>
      </c>
      <c r="F6" s="14">
        <v>2018.0</v>
      </c>
      <c r="G6" s="14">
        <v>2019.0</v>
      </c>
      <c r="H6" s="14">
        <v>2020.0</v>
      </c>
      <c r="I6" s="14">
        <v>2021.0</v>
      </c>
      <c r="J6" s="14">
        <v>2022.0</v>
      </c>
      <c r="K6" s="15">
        <v>2023.0</v>
      </c>
      <c r="L6" s="12"/>
      <c r="M6" s="1"/>
      <c r="N6" s="1"/>
      <c r="O6" s="1"/>
      <c r="P6" s="1"/>
      <c r="Q6" s="1"/>
      <c r="R6" s="1"/>
      <c r="S6" s="1"/>
      <c r="T6" s="1"/>
      <c r="U6" s="1"/>
      <c r="V6" s="1"/>
      <c r="W6" s="1"/>
      <c r="X6" s="1"/>
      <c r="Y6" s="1"/>
    </row>
    <row r="7">
      <c r="A7" s="16" t="s">
        <v>10</v>
      </c>
      <c r="B7" s="17" t="s">
        <v>11</v>
      </c>
      <c r="C7" s="16" t="s">
        <v>12</v>
      </c>
      <c r="D7" s="17" t="s">
        <v>13</v>
      </c>
      <c r="E7" s="18" t="s">
        <v>14</v>
      </c>
      <c r="F7" s="16" t="s">
        <v>15</v>
      </c>
      <c r="G7" s="16" t="s">
        <v>16</v>
      </c>
      <c r="H7" s="16" t="s">
        <v>17</v>
      </c>
      <c r="I7" s="16" t="s">
        <v>18</v>
      </c>
      <c r="J7" s="16" t="s">
        <v>19</v>
      </c>
      <c r="K7" s="16" t="s">
        <v>20</v>
      </c>
      <c r="L7" s="16" t="s">
        <v>21</v>
      </c>
    </row>
    <row r="8">
      <c r="A8" s="56">
        <v>1.0</v>
      </c>
      <c r="B8" s="57" t="s">
        <v>94</v>
      </c>
      <c r="C8" s="58" t="s">
        <v>95</v>
      </c>
      <c r="D8" s="34" t="s">
        <v>96</v>
      </c>
      <c r="E8" s="57" t="s">
        <v>97</v>
      </c>
      <c r="F8" s="38">
        <f t="shared" ref="F8:K8" si="1">F9+F11+F13</f>
        <v>26</v>
      </c>
      <c r="G8" s="38">
        <f t="shared" si="1"/>
        <v>29</v>
      </c>
      <c r="H8" s="38">
        <f t="shared" si="1"/>
        <v>24</v>
      </c>
      <c r="I8" s="38">
        <f t="shared" si="1"/>
        <v>28</v>
      </c>
      <c r="J8" s="38">
        <f t="shared" si="1"/>
        <v>28</v>
      </c>
      <c r="K8" s="39">
        <f t="shared" si="1"/>
        <v>50</v>
      </c>
      <c r="L8" s="59" t="s">
        <v>26</v>
      </c>
      <c r="M8" s="1">
        <f>69-11</f>
        <v>58</v>
      </c>
      <c r="N8" s="1"/>
      <c r="O8" s="1"/>
      <c r="P8" s="1"/>
      <c r="Q8" s="1"/>
      <c r="R8" s="1"/>
      <c r="S8" s="1"/>
      <c r="T8" s="1"/>
      <c r="U8" s="1"/>
      <c r="V8" s="1"/>
      <c r="W8" s="1"/>
      <c r="X8" s="1"/>
      <c r="Y8" s="1"/>
    </row>
    <row r="9">
      <c r="A9" s="29"/>
      <c r="B9" s="57" t="s">
        <v>98</v>
      </c>
      <c r="C9" s="58" t="s">
        <v>99</v>
      </c>
      <c r="D9" s="34" t="s">
        <v>24</v>
      </c>
      <c r="E9" s="57" t="s">
        <v>97</v>
      </c>
      <c r="F9" s="38">
        <v>4.0</v>
      </c>
      <c r="G9" s="38">
        <v>15.0</v>
      </c>
      <c r="H9" s="38">
        <v>15.0</v>
      </c>
      <c r="I9" s="38">
        <v>12.0</v>
      </c>
      <c r="J9" s="38">
        <v>12.0</v>
      </c>
      <c r="K9" s="39">
        <f>19+7</f>
        <v>26</v>
      </c>
      <c r="L9" s="29"/>
      <c r="M9" s="1"/>
      <c r="N9" s="1"/>
      <c r="O9" s="1"/>
      <c r="P9" s="1"/>
      <c r="Q9" s="1"/>
      <c r="R9" s="1"/>
      <c r="S9" s="1"/>
      <c r="T9" s="1"/>
      <c r="U9" s="1"/>
      <c r="V9" s="1"/>
      <c r="W9" s="1"/>
      <c r="X9" s="1"/>
      <c r="Y9" s="1"/>
    </row>
    <row r="10">
      <c r="A10" s="29"/>
      <c r="B10" s="57" t="s">
        <v>100</v>
      </c>
      <c r="C10" s="58" t="s">
        <v>101</v>
      </c>
      <c r="D10" s="34" t="s">
        <v>24</v>
      </c>
      <c r="E10" s="57" t="s">
        <v>97</v>
      </c>
      <c r="F10" s="42">
        <v>0.0</v>
      </c>
      <c r="G10" s="42">
        <v>0.0</v>
      </c>
      <c r="H10" s="42">
        <v>0.0</v>
      </c>
      <c r="I10" s="38">
        <v>3.0</v>
      </c>
      <c r="J10" s="38">
        <v>3.0</v>
      </c>
      <c r="K10" s="39">
        <v>19.0</v>
      </c>
      <c r="L10" s="29"/>
      <c r="M10" s="1"/>
      <c r="N10" s="1"/>
      <c r="O10" s="1"/>
      <c r="P10" s="1"/>
      <c r="Q10" s="1"/>
      <c r="R10" s="1"/>
      <c r="S10" s="1"/>
      <c r="T10" s="1"/>
      <c r="U10" s="1"/>
      <c r="V10" s="1"/>
      <c r="W10" s="1"/>
      <c r="X10" s="1"/>
      <c r="Y10" s="1"/>
    </row>
    <row r="11">
      <c r="A11" s="29"/>
      <c r="B11" s="57" t="s">
        <v>102</v>
      </c>
      <c r="C11" s="58" t="s">
        <v>103</v>
      </c>
      <c r="D11" s="34" t="s">
        <v>24</v>
      </c>
      <c r="E11" s="57" t="s">
        <v>97</v>
      </c>
      <c r="F11" s="38">
        <v>21.0</v>
      </c>
      <c r="G11" s="38">
        <v>13.0</v>
      </c>
      <c r="H11" s="38">
        <v>8.0</v>
      </c>
      <c r="I11" s="38">
        <v>15.0</v>
      </c>
      <c r="J11" s="38">
        <v>15.0</v>
      </c>
      <c r="K11" s="39">
        <v>23.0</v>
      </c>
      <c r="L11" s="29"/>
      <c r="M11" s="1"/>
      <c r="N11" s="1"/>
      <c r="O11" s="1"/>
      <c r="P11" s="1"/>
      <c r="Q11" s="1"/>
      <c r="R11" s="1"/>
      <c r="S11" s="1"/>
      <c r="T11" s="1"/>
      <c r="U11" s="1"/>
      <c r="V11" s="1"/>
      <c r="W11" s="1"/>
      <c r="X11" s="1"/>
      <c r="Y11" s="1"/>
    </row>
    <row r="12">
      <c r="A12" s="29"/>
      <c r="B12" s="57" t="s">
        <v>104</v>
      </c>
      <c r="C12" s="58" t="s">
        <v>105</v>
      </c>
      <c r="D12" s="34" t="s">
        <v>24</v>
      </c>
      <c r="E12" s="57" t="s">
        <v>97</v>
      </c>
      <c r="F12" s="42">
        <v>0.0</v>
      </c>
      <c r="G12" s="38">
        <v>8.0</v>
      </c>
      <c r="H12" s="38">
        <v>0.0</v>
      </c>
      <c r="I12" s="38">
        <v>0.0</v>
      </c>
      <c r="J12" s="38">
        <v>0.0</v>
      </c>
      <c r="K12" s="39">
        <v>23.0</v>
      </c>
      <c r="L12" s="29"/>
      <c r="M12" s="1"/>
      <c r="N12" s="1"/>
      <c r="O12" s="1"/>
      <c r="P12" s="1"/>
      <c r="Q12" s="1"/>
      <c r="R12" s="1"/>
      <c r="S12" s="1"/>
      <c r="T12" s="1"/>
      <c r="U12" s="1"/>
      <c r="V12" s="1"/>
      <c r="W12" s="1"/>
      <c r="X12" s="1"/>
      <c r="Y12" s="1"/>
    </row>
    <row r="13">
      <c r="A13" s="29"/>
      <c r="B13" s="57" t="s">
        <v>106</v>
      </c>
      <c r="C13" s="58" t="s">
        <v>107</v>
      </c>
      <c r="D13" s="34" t="s">
        <v>24</v>
      </c>
      <c r="E13" s="57" t="s">
        <v>97</v>
      </c>
      <c r="F13" s="38">
        <v>1.0</v>
      </c>
      <c r="G13" s="38">
        <v>1.0</v>
      </c>
      <c r="H13" s="38">
        <v>1.0</v>
      </c>
      <c r="I13" s="38">
        <v>1.0</v>
      </c>
      <c r="J13" s="38">
        <v>1.0</v>
      </c>
      <c r="K13" s="39">
        <v>1.0</v>
      </c>
      <c r="L13" s="29"/>
      <c r="M13" s="1"/>
      <c r="N13" s="1"/>
      <c r="O13" s="1"/>
      <c r="P13" s="1"/>
      <c r="Q13" s="1"/>
      <c r="R13" s="1"/>
      <c r="S13" s="1"/>
      <c r="T13" s="1"/>
      <c r="U13" s="1"/>
      <c r="V13" s="1"/>
      <c r="W13" s="1"/>
      <c r="X13" s="1"/>
      <c r="Y13" s="1"/>
    </row>
    <row r="14">
      <c r="A14" s="12"/>
      <c r="B14" s="57" t="s">
        <v>108</v>
      </c>
      <c r="C14" s="58" t="s">
        <v>109</v>
      </c>
      <c r="D14" s="34" t="s">
        <v>24</v>
      </c>
      <c r="E14" s="57" t="s">
        <v>97</v>
      </c>
      <c r="F14" s="42">
        <v>0.0</v>
      </c>
      <c r="G14" s="42">
        <v>0.0</v>
      </c>
      <c r="H14" s="42">
        <v>0.0</v>
      </c>
      <c r="I14" s="42">
        <v>0.0</v>
      </c>
      <c r="J14" s="42">
        <v>0.0</v>
      </c>
      <c r="K14" s="39">
        <v>0.0</v>
      </c>
      <c r="L14" s="29"/>
      <c r="M14" s="1"/>
      <c r="N14" s="1"/>
      <c r="O14" s="1"/>
      <c r="P14" s="1"/>
      <c r="Q14" s="1"/>
      <c r="R14" s="1"/>
      <c r="S14" s="1"/>
      <c r="T14" s="1"/>
      <c r="U14" s="1"/>
      <c r="V14" s="1"/>
      <c r="W14" s="1"/>
      <c r="X14" s="1"/>
      <c r="Y14" s="1"/>
    </row>
    <row r="15">
      <c r="A15" s="56">
        <v>2.0</v>
      </c>
      <c r="B15" s="57" t="s">
        <v>110</v>
      </c>
      <c r="C15" s="58" t="s">
        <v>111</v>
      </c>
      <c r="D15" s="34" t="s">
        <v>112</v>
      </c>
      <c r="E15" s="57" t="s">
        <v>113</v>
      </c>
      <c r="F15" s="38">
        <v>44.0</v>
      </c>
      <c r="G15" s="38">
        <v>45.0</v>
      </c>
      <c r="H15" s="38">
        <v>43.0</v>
      </c>
      <c r="I15" s="38">
        <v>55.0</v>
      </c>
      <c r="J15" s="38">
        <v>61.0</v>
      </c>
      <c r="K15" s="39">
        <v>69.0</v>
      </c>
      <c r="L15" s="29"/>
      <c r="M15" s="1"/>
      <c r="N15" s="1"/>
      <c r="O15" s="1"/>
      <c r="P15" s="1"/>
      <c r="Q15" s="1"/>
      <c r="R15" s="1"/>
      <c r="S15" s="1"/>
      <c r="T15" s="1"/>
      <c r="U15" s="1"/>
      <c r="V15" s="1"/>
      <c r="W15" s="1"/>
      <c r="X15" s="1"/>
      <c r="Y15" s="1"/>
    </row>
    <row r="16">
      <c r="A16" s="29"/>
      <c r="B16" s="57" t="s">
        <v>114</v>
      </c>
      <c r="C16" s="58" t="s">
        <v>115</v>
      </c>
      <c r="D16" s="34" t="s">
        <v>24</v>
      </c>
      <c r="E16" s="57" t="s">
        <v>113</v>
      </c>
      <c r="F16" s="38">
        <v>6.0</v>
      </c>
      <c r="G16" s="38">
        <v>6.0</v>
      </c>
      <c r="H16" s="38">
        <v>6.0</v>
      </c>
      <c r="I16" s="38">
        <v>6.0</v>
      </c>
      <c r="J16" s="38">
        <v>6.0</v>
      </c>
      <c r="K16" s="39">
        <v>7.0</v>
      </c>
      <c r="L16" s="29"/>
      <c r="M16" s="1"/>
      <c r="N16" s="1"/>
      <c r="O16" s="1"/>
      <c r="P16" s="1"/>
      <c r="Q16" s="1"/>
      <c r="R16" s="1"/>
      <c r="S16" s="1"/>
      <c r="T16" s="1"/>
      <c r="U16" s="1"/>
      <c r="V16" s="1"/>
      <c r="W16" s="1"/>
      <c r="X16" s="1"/>
      <c r="Y16" s="1"/>
    </row>
    <row r="17">
      <c r="A17" s="29"/>
      <c r="B17" s="57" t="s">
        <v>116</v>
      </c>
      <c r="C17" s="58" t="s">
        <v>117</v>
      </c>
      <c r="D17" s="34" t="s">
        <v>24</v>
      </c>
      <c r="E17" s="57" t="s">
        <v>113</v>
      </c>
      <c r="F17" s="38">
        <v>5.0</v>
      </c>
      <c r="G17" s="38">
        <v>5.0</v>
      </c>
      <c r="H17" s="38">
        <v>5.0</v>
      </c>
      <c r="I17" s="38">
        <v>14.0</v>
      </c>
      <c r="J17" s="38">
        <v>14.0</v>
      </c>
      <c r="K17" s="39">
        <v>3.0</v>
      </c>
      <c r="L17" s="29"/>
      <c r="M17" s="1"/>
      <c r="N17" s="1"/>
      <c r="O17" s="1"/>
      <c r="P17" s="1"/>
      <c r="Q17" s="1"/>
      <c r="R17" s="1"/>
      <c r="S17" s="1"/>
      <c r="T17" s="1"/>
      <c r="U17" s="1"/>
      <c r="V17" s="1"/>
      <c r="W17" s="1"/>
      <c r="X17" s="1"/>
      <c r="Y17" s="1"/>
    </row>
    <row r="18">
      <c r="A18" s="12"/>
      <c r="B18" s="57" t="s">
        <v>118</v>
      </c>
      <c r="C18" s="58" t="s">
        <v>119</v>
      </c>
      <c r="D18" s="34" t="s">
        <v>24</v>
      </c>
      <c r="E18" s="57" t="s">
        <v>113</v>
      </c>
      <c r="F18" s="38">
        <v>33.0</v>
      </c>
      <c r="G18" s="38">
        <v>34.0</v>
      </c>
      <c r="H18" s="38">
        <v>32.0</v>
      </c>
      <c r="I18" s="38">
        <v>35.0</v>
      </c>
      <c r="J18" s="38">
        <v>41.0</v>
      </c>
      <c r="K18" s="39">
        <v>22.0</v>
      </c>
      <c r="L18" s="12"/>
      <c r="M18" s="1"/>
      <c r="N18" s="1"/>
      <c r="O18" s="1"/>
      <c r="P18" s="1"/>
      <c r="Q18" s="1"/>
      <c r="R18" s="1"/>
      <c r="S18" s="1"/>
      <c r="T18" s="1"/>
      <c r="U18" s="1"/>
      <c r="V18" s="1"/>
      <c r="W18" s="1"/>
      <c r="X18" s="1"/>
      <c r="Y18" s="1"/>
    </row>
    <row r="19">
      <c r="A19" s="37">
        <v>3.0</v>
      </c>
      <c r="B19" s="57" t="s">
        <v>120</v>
      </c>
      <c r="C19" s="58" t="s">
        <v>121</v>
      </c>
      <c r="D19" s="34" t="s">
        <v>24</v>
      </c>
      <c r="E19" s="57" t="s">
        <v>122</v>
      </c>
      <c r="F19" s="38">
        <v>0.0</v>
      </c>
      <c r="G19" s="38">
        <v>0.0</v>
      </c>
      <c r="H19" s="38">
        <v>0.0</v>
      </c>
      <c r="I19" s="38">
        <v>0.0</v>
      </c>
      <c r="J19" s="38">
        <v>0.0</v>
      </c>
      <c r="K19" s="60"/>
      <c r="L19" s="61" t="s">
        <v>123</v>
      </c>
      <c r="M19" s="1"/>
      <c r="N19" s="1"/>
      <c r="O19" s="1"/>
      <c r="P19" s="1"/>
      <c r="Q19" s="1"/>
      <c r="R19" s="1"/>
      <c r="S19" s="1"/>
      <c r="T19" s="1"/>
      <c r="U19" s="1"/>
      <c r="V19" s="1"/>
      <c r="W19" s="1"/>
      <c r="X19" s="1"/>
      <c r="Y19" s="1"/>
    </row>
    <row r="20">
      <c r="A20" s="56">
        <v>4.0</v>
      </c>
      <c r="B20" s="57" t="s">
        <v>124</v>
      </c>
      <c r="C20" s="58" t="s">
        <v>125</v>
      </c>
      <c r="D20" s="34" t="s">
        <v>126</v>
      </c>
      <c r="E20" s="57" t="s">
        <v>127</v>
      </c>
      <c r="F20" s="42">
        <f t="shared" ref="F20:K20" si="2">SUM(F21:F28)</f>
        <v>327</v>
      </c>
      <c r="G20" s="42">
        <f t="shared" si="2"/>
        <v>328</v>
      </c>
      <c r="H20" s="42">
        <f t="shared" si="2"/>
        <v>332</v>
      </c>
      <c r="I20" s="42">
        <f t="shared" si="2"/>
        <v>332</v>
      </c>
      <c r="J20" s="42">
        <f t="shared" si="2"/>
        <v>332</v>
      </c>
      <c r="K20" s="48">
        <f t="shared" si="2"/>
        <v>342</v>
      </c>
      <c r="L20" s="61" t="s">
        <v>128</v>
      </c>
      <c r="M20" s="1"/>
      <c r="N20" s="1"/>
      <c r="O20" s="1"/>
      <c r="P20" s="1"/>
      <c r="Q20" s="1"/>
      <c r="R20" s="1"/>
      <c r="S20" s="1"/>
      <c r="T20" s="1"/>
      <c r="U20" s="1"/>
      <c r="V20" s="1"/>
      <c r="W20" s="1"/>
      <c r="X20" s="1"/>
      <c r="Y20" s="1"/>
    </row>
    <row r="21">
      <c r="A21" s="29"/>
      <c r="B21" s="57" t="s">
        <v>129</v>
      </c>
      <c r="C21" s="58" t="s">
        <v>130</v>
      </c>
      <c r="D21" s="34" t="s">
        <v>24</v>
      </c>
      <c r="E21" s="57" t="s">
        <v>127</v>
      </c>
      <c r="F21" s="42">
        <v>28.0</v>
      </c>
      <c r="G21" s="42">
        <v>28.0</v>
      </c>
      <c r="H21" s="42">
        <v>32.0</v>
      </c>
      <c r="I21" s="42">
        <v>32.0</v>
      </c>
      <c r="J21" s="42">
        <v>32.0</v>
      </c>
      <c r="K21" s="48">
        <v>32.0</v>
      </c>
      <c r="L21" s="61" t="s">
        <v>128</v>
      </c>
      <c r="M21" s="1"/>
      <c r="N21" s="1"/>
      <c r="O21" s="1"/>
      <c r="P21" s="1"/>
      <c r="Q21" s="1"/>
      <c r="R21" s="1"/>
      <c r="S21" s="1"/>
      <c r="T21" s="1"/>
      <c r="U21" s="1"/>
      <c r="V21" s="1"/>
      <c r="W21" s="1"/>
      <c r="X21" s="1"/>
      <c r="Y21" s="1"/>
    </row>
    <row r="22">
      <c r="A22" s="29"/>
      <c r="B22" s="57" t="s">
        <v>131</v>
      </c>
      <c r="C22" s="58" t="s">
        <v>132</v>
      </c>
      <c r="D22" s="34" t="s">
        <v>24</v>
      </c>
      <c r="E22" s="57" t="s">
        <v>127</v>
      </c>
      <c r="F22" s="38">
        <v>12.0</v>
      </c>
      <c r="G22" s="38">
        <v>12.0</v>
      </c>
      <c r="H22" s="38">
        <v>9.0</v>
      </c>
      <c r="I22" s="38">
        <v>9.0</v>
      </c>
      <c r="J22" s="38">
        <v>9.0</v>
      </c>
      <c r="K22" s="39">
        <v>1.0</v>
      </c>
      <c r="L22" s="61" t="s">
        <v>26</v>
      </c>
      <c r="M22" s="1"/>
      <c r="N22" s="1"/>
      <c r="O22" s="1"/>
      <c r="P22" s="1"/>
      <c r="Q22" s="1"/>
      <c r="R22" s="1"/>
      <c r="S22" s="1"/>
      <c r="T22" s="1"/>
      <c r="U22" s="1"/>
      <c r="V22" s="1"/>
      <c r="W22" s="1"/>
      <c r="X22" s="1"/>
      <c r="Y22" s="1"/>
    </row>
    <row r="23">
      <c r="A23" s="29"/>
      <c r="B23" s="57" t="s">
        <v>133</v>
      </c>
      <c r="C23" s="58" t="s">
        <v>134</v>
      </c>
      <c r="D23" s="34" t="s">
        <v>24</v>
      </c>
      <c r="E23" s="57" t="s">
        <v>127</v>
      </c>
      <c r="F23" s="38">
        <v>0.0</v>
      </c>
      <c r="G23" s="38">
        <v>0.0</v>
      </c>
      <c r="H23" s="38">
        <v>0.0</v>
      </c>
      <c r="I23" s="38">
        <v>0.0</v>
      </c>
      <c r="J23" s="38">
        <v>0.0</v>
      </c>
      <c r="K23" s="39">
        <v>18.0</v>
      </c>
      <c r="L23" s="61" t="s">
        <v>26</v>
      </c>
      <c r="M23" s="1"/>
      <c r="N23" s="1"/>
      <c r="O23" s="1"/>
      <c r="P23" s="1"/>
      <c r="Q23" s="1"/>
      <c r="R23" s="1"/>
      <c r="S23" s="1"/>
      <c r="T23" s="1"/>
      <c r="U23" s="1"/>
      <c r="V23" s="1"/>
      <c r="W23" s="1"/>
      <c r="X23" s="1"/>
      <c r="Y23" s="1"/>
    </row>
    <row r="24">
      <c r="A24" s="29"/>
      <c r="B24" s="57" t="s">
        <v>135</v>
      </c>
      <c r="C24" s="58" t="s">
        <v>136</v>
      </c>
      <c r="D24" s="34" t="s">
        <v>24</v>
      </c>
      <c r="E24" s="57" t="s">
        <v>137</v>
      </c>
      <c r="F24" s="42">
        <v>258.0</v>
      </c>
      <c r="G24" s="42">
        <v>258.0</v>
      </c>
      <c r="H24" s="42">
        <v>258.0</v>
      </c>
      <c r="I24" s="42">
        <v>258.0</v>
      </c>
      <c r="J24" s="42">
        <v>258.0</v>
      </c>
      <c r="K24" s="48">
        <v>258.0</v>
      </c>
      <c r="L24" s="59" t="s">
        <v>138</v>
      </c>
      <c r="M24" s="1"/>
      <c r="N24" s="1"/>
      <c r="O24" s="1"/>
      <c r="P24" s="1"/>
      <c r="Q24" s="1"/>
      <c r="R24" s="1"/>
      <c r="S24" s="1"/>
      <c r="T24" s="1"/>
      <c r="U24" s="1"/>
      <c r="V24" s="1"/>
      <c r="W24" s="1"/>
      <c r="X24" s="1"/>
      <c r="Y24" s="1"/>
    </row>
    <row r="25">
      <c r="A25" s="29"/>
      <c r="B25" s="57" t="s">
        <v>139</v>
      </c>
      <c r="C25" s="57"/>
      <c r="D25" s="57"/>
      <c r="E25" s="57" t="s">
        <v>140</v>
      </c>
      <c r="F25" s="42">
        <v>0.0</v>
      </c>
      <c r="G25" s="42">
        <v>1.0</v>
      </c>
      <c r="H25" s="42" t="s">
        <v>83</v>
      </c>
      <c r="I25" s="42" t="s">
        <v>83</v>
      </c>
      <c r="J25" s="42" t="s">
        <v>83</v>
      </c>
      <c r="K25" s="48" t="s">
        <v>83</v>
      </c>
      <c r="L25" s="29"/>
      <c r="M25" s="1"/>
      <c r="N25" s="1"/>
      <c r="O25" s="1"/>
      <c r="P25" s="1"/>
      <c r="Q25" s="1"/>
      <c r="R25" s="1"/>
      <c r="S25" s="1"/>
      <c r="T25" s="1"/>
      <c r="U25" s="1"/>
      <c r="V25" s="1"/>
      <c r="W25" s="1"/>
      <c r="X25" s="1"/>
      <c r="Y25" s="1"/>
    </row>
    <row r="26">
      <c r="A26" s="29"/>
      <c r="B26" s="57" t="s">
        <v>141</v>
      </c>
      <c r="C26" s="57"/>
      <c r="D26" s="57"/>
      <c r="E26" s="57" t="s">
        <v>142</v>
      </c>
      <c r="F26" s="42" t="s">
        <v>83</v>
      </c>
      <c r="G26" s="42" t="s">
        <v>83</v>
      </c>
      <c r="H26" s="42" t="s">
        <v>83</v>
      </c>
      <c r="I26" s="42" t="s">
        <v>83</v>
      </c>
      <c r="J26" s="42" t="s">
        <v>83</v>
      </c>
      <c r="K26" s="48" t="s">
        <v>83</v>
      </c>
      <c r="L26" s="29"/>
      <c r="M26" s="1"/>
      <c r="N26" s="1"/>
      <c r="O26" s="1"/>
      <c r="P26" s="1"/>
      <c r="Q26" s="1"/>
      <c r="R26" s="1"/>
      <c r="S26" s="1"/>
      <c r="T26" s="1"/>
      <c r="U26" s="1"/>
      <c r="V26" s="1"/>
      <c r="W26" s="1"/>
      <c r="X26" s="1"/>
      <c r="Y26" s="1"/>
    </row>
    <row r="27">
      <c r="A27" s="29"/>
      <c r="B27" s="57" t="s">
        <v>143</v>
      </c>
      <c r="C27" s="21" t="s">
        <v>144</v>
      </c>
      <c r="D27" s="34" t="s">
        <v>24</v>
      </c>
      <c r="E27" s="57" t="s">
        <v>145</v>
      </c>
      <c r="F27" s="42">
        <v>1.0</v>
      </c>
      <c r="G27" s="42">
        <v>1.0</v>
      </c>
      <c r="H27" s="42">
        <v>1.0</v>
      </c>
      <c r="I27" s="42">
        <v>1.0</v>
      </c>
      <c r="J27" s="42">
        <v>1.0</v>
      </c>
      <c r="K27" s="48">
        <v>1.0</v>
      </c>
      <c r="L27" s="29"/>
      <c r="M27" s="1"/>
      <c r="N27" s="1"/>
      <c r="O27" s="1"/>
      <c r="P27" s="1"/>
      <c r="Q27" s="1"/>
      <c r="R27" s="1"/>
      <c r="S27" s="1"/>
      <c r="T27" s="1"/>
      <c r="U27" s="1"/>
      <c r="V27" s="1"/>
      <c r="W27" s="1"/>
      <c r="X27" s="1"/>
      <c r="Y27" s="1"/>
    </row>
    <row r="28">
      <c r="A28" s="12"/>
      <c r="B28" s="57" t="s">
        <v>146</v>
      </c>
      <c r="C28" s="21" t="s">
        <v>147</v>
      </c>
      <c r="D28" s="34" t="s">
        <v>24</v>
      </c>
      <c r="E28" s="57" t="s">
        <v>145</v>
      </c>
      <c r="F28" s="42">
        <v>28.0</v>
      </c>
      <c r="G28" s="42">
        <v>28.0</v>
      </c>
      <c r="H28" s="42">
        <v>32.0</v>
      </c>
      <c r="I28" s="42">
        <v>32.0</v>
      </c>
      <c r="J28" s="42">
        <v>32.0</v>
      </c>
      <c r="K28" s="48">
        <v>32.0</v>
      </c>
      <c r="L28" s="12"/>
      <c r="M28" s="1"/>
      <c r="N28" s="1"/>
      <c r="O28" s="1"/>
      <c r="P28" s="1"/>
      <c r="Q28" s="1"/>
      <c r="R28" s="1"/>
      <c r="S28" s="1"/>
      <c r="T28" s="1"/>
      <c r="U28" s="1"/>
      <c r="V28" s="1"/>
      <c r="W28" s="1"/>
      <c r="X28" s="1"/>
      <c r="Y28" s="1"/>
    </row>
    <row r="29">
      <c r="A29" s="1"/>
      <c r="B29" s="1"/>
      <c r="C29" s="1"/>
      <c r="D29" s="1"/>
      <c r="E29" s="1"/>
      <c r="F29" s="1"/>
      <c r="G29" s="1"/>
      <c r="H29" s="1"/>
      <c r="I29" s="1"/>
      <c r="J29" s="1"/>
      <c r="K29" s="1"/>
      <c r="L29" s="1"/>
      <c r="M29" s="1"/>
      <c r="N29" s="1"/>
      <c r="O29" s="1"/>
      <c r="P29" s="1"/>
      <c r="Q29" s="1"/>
      <c r="R29" s="1"/>
      <c r="S29" s="1"/>
      <c r="T29" s="1"/>
      <c r="U29" s="1"/>
      <c r="V29" s="1"/>
      <c r="W29" s="1"/>
      <c r="X29" s="1"/>
      <c r="Y29" s="1"/>
    </row>
    <row r="30">
      <c r="A30" s="1"/>
      <c r="B30" s="1"/>
      <c r="C30" s="1"/>
      <c r="D30" s="1"/>
      <c r="E30" s="1"/>
      <c r="F30" s="1"/>
      <c r="G30" s="1"/>
      <c r="H30" s="1"/>
      <c r="I30" s="1"/>
      <c r="J30" s="1"/>
      <c r="K30" s="1"/>
      <c r="L30" s="1"/>
      <c r="M30" s="1"/>
      <c r="N30" s="1"/>
      <c r="O30" s="1"/>
      <c r="P30" s="1"/>
      <c r="Q30" s="1"/>
      <c r="R30" s="1"/>
      <c r="S30" s="1"/>
      <c r="T30" s="1"/>
      <c r="U30" s="1"/>
      <c r="V30" s="1"/>
      <c r="W30" s="1"/>
      <c r="X30" s="1"/>
      <c r="Y30" s="1"/>
    </row>
    <row r="31">
      <c r="A31" s="1"/>
      <c r="B31" s="1"/>
      <c r="C31" s="1"/>
      <c r="D31" s="1"/>
      <c r="E31" s="1"/>
      <c r="F31" s="1"/>
      <c r="G31" s="1"/>
      <c r="H31" s="1"/>
      <c r="I31" s="1"/>
      <c r="J31" s="1"/>
      <c r="K31" s="1"/>
      <c r="L31" s="1"/>
      <c r="M31" s="1"/>
      <c r="N31" s="1"/>
      <c r="O31" s="1"/>
      <c r="P31" s="1"/>
      <c r="Q31" s="1"/>
      <c r="R31" s="1"/>
      <c r="S31" s="1"/>
      <c r="T31" s="1"/>
      <c r="U31" s="1"/>
      <c r="V31" s="1"/>
      <c r="W31" s="1"/>
      <c r="X31" s="1"/>
      <c r="Y31" s="1"/>
    </row>
    <row r="32">
      <c r="A32" s="1"/>
      <c r="B32" s="1"/>
      <c r="C32" s="1"/>
      <c r="D32" s="1"/>
      <c r="E32" s="1"/>
      <c r="F32" s="1"/>
      <c r="G32" s="1"/>
      <c r="H32" s="1"/>
      <c r="I32" s="1"/>
      <c r="J32" s="1"/>
      <c r="K32" s="1"/>
      <c r="L32" s="1"/>
      <c r="M32" s="1"/>
      <c r="N32" s="1"/>
      <c r="O32" s="1"/>
      <c r="P32" s="1"/>
      <c r="Q32" s="1"/>
      <c r="R32" s="1"/>
      <c r="S32" s="1"/>
      <c r="T32" s="1"/>
      <c r="U32" s="1"/>
      <c r="V32" s="1"/>
      <c r="W32" s="1"/>
      <c r="X32" s="1"/>
      <c r="Y32" s="1"/>
    </row>
    <row r="33">
      <c r="A33" s="1"/>
      <c r="B33" s="1"/>
      <c r="C33" s="1"/>
      <c r="D33" s="1"/>
      <c r="E33" s="1"/>
      <c r="F33" s="1"/>
      <c r="G33" s="1"/>
      <c r="H33" s="1"/>
      <c r="I33" s="1"/>
      <c r="J33" s="1"/>
      <c r="K33" s="1"/>
      <c r="L33" s="1"/>
      <c r="M33" s="1"/>
      <c r="N33" s="1"/>
      <c r="O33" s="1"/>
      <c r="P33" s="1"/>
      <c r="Q33" s="1"/>
      <c r="R33" s="1"/>
      <c r="S33" s="1"/>
      <c r="T33" s="1"/>
      <c r="U33" s="1"/>
      <c r="V33" s="1"/>
      <c r="W33" s="1"/>
      <c r="X33" s="1"/>
      <c r="Y33" s="1"/>
    </row>
    <row r="34">
      <c r="A34" s="1"/>
      <c r="B34" s="1"/>
      <c r="C34" s="1"/>
      <c r="D34" s="1"/>
      <c r="E34" s="1"/>
      <c r="F34" s="1"/>
      <c r="G34" s="1"/>
      <c r="H34" s="1"/>
      <c r="I34" s="1"/>
      <c r="J34" s="1"/>
      <c r="K34" s="1"/>
      <c r="L34" s="1"/>
      <c r="M34" s="1"/>
      <c r="N34" s="1"/>
      <c r="O34" s="1"/>
      <c r="P34" s="1"/>
      <c r="Q34" s="1"/>
      <c r="R34" s="1"/>
      <c r="S34" s="1"/>
      <c r="T34" s="1"/>
      <c r="U34" s="1"/>
      <c r="V34" s="1"/>
      <c r="W34" s="1"/>
      <c r="X34" s="1"/>
      <c r="Y34" s="1"/>
    </row>
    <row r="35">
      <c r="A35" s="1"/>
      <c r="B35" s="1"/>
      <c r="C35" s="1"/>
      <c r="D35" s="1"/>
      <c r="E35" s="1"/>
      <c r="F35" s="1"/>
      <c r="G35" s="1"/>
      <c r="H35" s="1"/>
      <c r="I35" s="1"/>
      <c r="J35" s="1"/>
      <c r="K35" s="1"/>
      <c r="L35" s="1"/>
      <c r="M35" s="1"/>
      <c r="N35" s="1"/>
      <c r="O35" s="1"/>
      <c r="P35" s="1"/>
      <c r="Q35" s="1"/>
      <c r="R35" s="1"/>
      <c r="S35" s="1"/>
      <c r="T35" s="1"/>
      <c r="U35" s="1"/>
      <c r="V35" s="1"/>
      <c r="W35" s="1"/>
      <c r="X35" s="1"/>
      <c r="Y35" s="1"/>
    </row>
    <row r="36">
      <c r="A36" s="1"/>
      <c r="B36" s="1"/>
      <c r="C36" s="1"/>
      <c r="D36" s="1"/>
      <c r="E36" s="1"/>
      <c r="F36" s="1"/>
      <c r="G36" s="1"/>
      <c r="H36" s="1"/>
      <c r="I36" s="1"/>
      <c r="J36" s="1"/>
      <c r="K36" s="1"/>
      <c r="L36" s="1"/>
      <c r="M36" s="1"/>
      <c r="N36" s="1"/>
      <c r="O36" s="1"/>
      <c r="P36" s="1"/>
      <c r="Q36" s="1"/>
      <c r="R36" s="1"/>
      <c r="S36" s="1"/>
      <c r="T36" s="1"/>
      <c r="U36" s="1"/>
      <c r="V36" s="1"/>
      <c r="W36" s="1"/>
      <c r="X36" s="1"/>
      <c r="Y36" s="1"/>
    </row>
    <row r="37">
      <c r="A37" s="1"/>
      <c r="B37" s="1"/>
      <c r="C37" s="1"/>
      <c r="D37" s="1"/>
      <c r="E37" s="1"/>
      <c r="F37" s="1"/>
      <c r="G37" s="1"/>
      <c r="H37" s="1"/>
      <c r="I37" s="1"/>
      <c r="J37" s="1"/>
      <c r="K37" s="1"/>
      <c r="L37" s="1"/>
      <c r="M37" s="1"/>
      <c r="N37" s="1"/>
      <c r="O37" s="1"/>
      <c r="P37" s="1"/>
      <c r="Q37" s="1"/>
      <c r="R37" s="1"/>
      <c r="S37" s="1"/>
      <c r="T37" s="1"/>
      <c r="U37" s="1"/>
      <c r="V37" s="1"/>
      <c r="W37" s="1"/>
      <c r="X37" s="1"/>
      <c r="Y37" s="1"/>
    </row>
    <row r="38">
      <c r="A38" s="1"/>
      <c r="B38" s="1"/>
      <c r="C38" s="1"/>
      <c r="D38" s="1"/>
      <c r="E38" s="1"/>
      <c r="F38" s="1"/>
      <c r="G38" s="1"/>
      <c r="H38" s="1"/>
      <c r="I38" s="1"/>
      <c r="J38" s="1"/>
      <c r="K38" s="1"/>
      <c r="L38" s="1"/>
      <c r="M38" s="1"/>
      <c r="N38" s="1"/>
      <c r="O38" s="1"/>
      <c r="P38" s="1"/>
      <c r="Q38" s="1"/>
      <c r="R38" s="1"/>
      <c r="S38" s="1"/>
      <c r="T38" s="1"/>
      <c r="U38" s="1"/>
      <c r="V38" s="1"/>
      <c r="W38" s="1"/>
      <c r="X38" s="1"/>
      <c r="Y38" s="1"/>
    </row>
    <row r="39">
      <c r="A39" s="1"/>
      <c r="B39" s="1"/>
      <c r="C39" s="1"/>
      <c r="D39" s="1"/>
      <c r="E39" s="1"/>
      <c r="F39" s="1"/>
      <c r="G39" s="1"/>
      <c r="H39" s="1"/>
      <c r="I39" s="1"/>
      <c r="J39" s="1"/>
      <c r="K39" s="1"/>
      <c r="L39" s="1"/>
      <c r="M39" s="1"/>
      <c r="N39" s="1"/>
      <c r="O39" s="1"/>
      <c r="P39" s="1"/>
      <c r="Q39" s="1"/>
      <c r="R39" s="1"/>
      <c r="S39" s="1"/>
      <c r="T39" s="1"/>
      <c r="U39" s="1"/>
      <c r="V39" s="1"/>
      <c r="W39" s="1"/>
      <c r="X39" s="1"/>
      <c r="Y39" s="1"/>
    </row>
    <row r="40">
      <c r="A40" s="1"/>
      <c r="B40" s="1"/>
      <c r="C40" s="1"/>
      <c r="D40" s="1"/>
      <c r="E40" s="1"/>
      <c r="F40" s="1"/>
      <c r="G40" s="1"/>
      <c r="H40" s="1"/>
      <c r="I40" s="1"/>
      <c r="J40" s="1"/>
      <c r="K40" s="1"/>
      <c r="L40" s="1"/>
      <c r="M40" s="1"/>
      <c r="N40" s="1"/>
      <c r="O40" s="1"/>
      <c r="P40" s="1"/>
      <c r="Q40" s="1"/>
      <c r="R40" s="1"/>
      <c r="S40" s="1"/>
      <c r="T40" s="1"/>
      <c r="U40" s="1"/>
      <c r="V40" s="1"/>
      <c r="W40" s="1"/>
      <c r="X40" s="1"/>
      <c r="Y40" s="1"/>
    </row>
    <row r="41">
      <c r="A41" s="1"/>
      <c r="B41" s="1"/>
      <c r="C41" s="1"/>
      <c r="D41" s="1"/>
      <c r="E41" s="1"/>
      <c r="F41" s="1"/>
      <c r="G41" s="1"/>
      <c r="H41" s="1"/>
      <c r="I41" s="1"/>
      <c r="J41" s="1"/>
      <c r="K41" s="1"/>
      <c r="L41" s="1"/>
      <c r="M41" s="1"/>
      <c r="N41" s="1"/>
      <c r="O41" s="1"/>
      <c r="P41" s="1"/>
      <c r="Q41" s="1"/>
      <c r="R41" s="1"/>
      <c r="S41" s="1"/>
      <c r="T41" s="1"/>
      <c r="U41" s="1"/>
      <c r="V41" s="1"/>
      <c r="W41" s="1"/>
      <c r="X41" s="1"/>
      <c r="Y41" s="1"/>
    </row>
    <row r="42">
      <c r="A42" s="1"/>
      <c r="B42" s="1"/>
      <c r="C42" s="1"/>
      <c r="D42" s="1"/>
      <c r="E42" s="1"/>
      <c r="F42" s="1"/>
      <c r="G42" s="1"/>
      <c r="H42" s="1"/>
      <c r="I42" s="1"/>
      <c r="J42" s="1"/>
      <c r="K42" s="1"/>
      <c r="L42" s="1"/>
      <c r="M42" s="1"/>
      <c r="N42" s="1"/>
      <c r="O42" s="1"/>
      <c r="P42" s="1"/>
      <c r="Q42" s="1"/>
      <c r="R42" s="1"/>
      <c r="S42" s="1"/>
      <c r="T42" s="1"/>
      <c r="U42" s="1"/>
      <c r="V42" s="1"/>
      <c r="W42" s="1"/>
      <c r="X42" s="1"/>
      <c r="Y42" s="1"/>
    </row>
    <row r="43">
      <c r="A43" s="1"/>
      <c r="B43" s="1"/>
      <c r="C43" s="1"/>
      <c r="D43" s="1"/>
      <c r="E43" s="1"/>
      <c r="F43" s="1"/>
      <c r="G43" s="1"/>
      <c r="H43" s="1"/>
      <c r="I43" s="1"/>
      <c r="J43" s="1"/>
      <c r="K43" s="1"/>
      <c r="L43" s="1"/>
      <c r="M43" s="1"/>
      <c r="N43" s="1"/>
      <c r="O43" s="1"/>
      <c r="P43" s="1"/>
      <c r="Q43" s="1"/>
      <c r="R43" s="1"/>
      <c r="S43" s="1"/>
      <c r="T43" s="1"/>
      <c r="U43" s="1"/>
      <c r="V43" s="1"/>
      <c r="W43" s="1"/>
      <c r="X43" s="1"/>
      <c r="Y43" s="1"/>
    </row>
    <row r="44">
      <c r="A44" s="1"/>
      <c r="B44" s="1"/>
      <c r="C44" s="1"/>
      <c r="D44" s="1"/>
      <c r="E44" s="1"/>
      <c r="F44" s="1"/>
      <c r="G44" s="1"/>
      <c r="H44" s="1"/>
      <c r="I44" s="1"/>
      <c r="J44" s="1"/>
      <c r="K44" s="1"/>
      <c r="L44" s="1"/>
      <c r="M44" s="1"/>
      <c r="N44" s="1"/>
      <c r="O44" s="1"/>
      <c r="P44" s="1"/>
      <c r="Q44" s="1"/>
      <c r="R44" s="1"/>
      <c r="S44" s="1"/>
      <c r="T44" s="1"/>
      <c r="U44" s="1"/>
      <c r="V44" s="1"/>
      <c r="W44" s="1"/>
      <c r="X44" s="1"/>
      <c r="Y44" s="1"/>
    </row>
    <row r="45">
      <c r="A45" s="1"/>
      <c r="B45" s="1"/>
      <c r="C45" s="1"/>
      <c r="D45" s="1"/>
      <c r="E45" s="1"/>
      <c r="F45" s="1"/>
      <c r="G45" s="1"/>
      <c r="H45" s="1"/>
      <c r="I45" s="1"/>
      <c r="J45" s="1"/>
      <c r="K45" s="1"/>
      <c r="L45" s="1"/>
      <c r="M45" s="1"/>
      <c r="N45" s="1"/>
      <c r="O45" s="1"/>
      <c r="P45" s="1"/>
      <c r="Q45" s="1"/>
      <c r="R45" s="1"/>
      <c r="S45" s="1"/>
      <c r="T45" s="1"/>
      <c r="U45" s="1"/>
      <c r="V45" s="1"/>
      <c r="W45" s="1"/>
      <c r="X45" s="1"/>
      <c r="Y45" s="1"/>
    </row>
    <row r="46">
      <c r="A46" s="1"/>
      <c r="B46" s="1"/>
      <c r="C46" s="1"/>
      <c r="D46" s="1"/>
      <c r="E46" s="1"/>
      <c r="F46" s="1"/>
      <c r="G46" s="1"/>
      <c r="H46" s="1"/>
      <c r="I46" s="1"/>
      <c r="J46" s="1"/>
      <c r="K46" s="1"/>
      <c r="L46" s="1"/>
      <c r="M46" s="1"/>
      <c r="N46" s="1"/>
      <c r="O46" s="1"/>
      <c r="P46" s="1"/>
      <c r="Q46" s="1"/>
      <c r="R46" s="1"/>
      <c r="S46" s="1"/>
      <c r="T46" s="1"/>
      <c r="U46" s="1"/>
      <c r="V46" s="1"/>
      <c r="W46" s="1"/>
      <c r="X46" s="1"/>
      <c r="Y46" s="1"/>
    </row>
    <row r="47">
      <c r="A47" s="1"/>
      <c r="B47" s="1"/>
      <c r="C47" s="1"/>
      <c r="D47" s="1"/>
      <c r="E47" s="1"/>
      <c r="F47" s="1"/>
      <c r="G47" s="1"/>
      <c r="H47" s="1"/>
      <c r="I47" s="1"/>
      <c r="J47" s="1"/>
      <c r="K47" s="1"/>
      <c r="L47" s="1"/>
      <c r="M47" s="1"/>
      <c r="N47" s="1"/>
      <c r="O47" s="1"/>
      <c r="P47" s="1"/>
      <c r="Q47" s="1"/>
      <c r="R47" s="1"/>
      <c r="S47" s="1"/>
      <c r="T47" s="1"/>
      <c r="U47" s="1"/>
      <c r="V47" s="1"/>
      <c r="W47" s="1"/>
      <c r="X47" s="1"/>
      <c r="Y47" s="1"/>
    </row>
    <row r="48">
      <c r="A48" s="1"/>
      <c r="B48" s="1"/>
      <c r="C48" s="1"/>
      <c r="D48" s="1"/>
      <c r="E48" s="1"/>
      <c r="F48" s="1"/>
      <c r="G48" s="1"/>
      <c r="H48" s="1"/>
      <c r="I48" s="1"/>
      <c r="J48" s="1"/>
      <c r="K48" s="1"/>
      <c r="L48" s="1"/>
      <c r="M48" s="1"/>
      <c r="N48" s="1"/>
      <c r="O48" s="1"/>
      <c r="P48" s="1"/>
      <c r="Q48" s="1"/>
      <c r="R48" s="1"/>
      <c r="S48" s="1"/>
      <c r="T48" s="1"/>
      <c r="U48" s="1"/>
      <c r="V48" s="1"/>
      <c r="W48" s="1"/>
      <c r="X48" s="1"/>
      <c r="Y48" s="1"/>
    </row>
    <row r="49">
      <c r="A49" s="1"/>
      <c r="B49" s="1"/>
      <c r="C49" s="1"/>
      <c r="D49" s="1"/>
      <c r="E49" s="1"/>
      <c r="F49" s="1"/>
      <c r="G49" s="1"/>
      <c r="H49" s="1"/>
      <c r="I49" s="1"/>
      <c r="J49" s="1"/>
      <c r="K49" s="1"/>
      <c r="L49" s="1"/>
      <c r="M49" s="1"/>
      <c r="N49" s="1"/>
      <c r="O49" s="1"/>
      <c r="P49" s="1"/>
      <c r="Q49" s="1"/>
      <c r="R49" s="1"/>
      <c r="S49" s="1"/>
      <c r="T49" s="1"/>
      <c r="U49" s="1"/>
      <c r="V49" s="1"/>
      <c r="W49" s="1"/>
      <c r="X49" s="1"/>
      <c r="Y49" s="1"/>
    </row>
    <row r="50">
      <c r="A50" s="1"/>
      <c r="B50" s="1"/>
      <c r="C50" s="1"/>
      <c r="D50" s="1"/>
      <c r="E50" s="1"/>
      <c r="F50" s="1"/>
      <c r="G50" s="1"/>
      <c r="H50" s="1"/>
      <c r="I50" s="1"/>
      <c r="J50" s="1"/>
      <c r="K50" s="1"/>
      <c r="L50" s="1"/>
      <c r="M50" s="1"/>
      <c r="N50" s="1"/>
      <c r="O50" s="1"/>
      <c r="P50" s="1"/>
      <c r="Q50" s="1"/>
      <c r="R50" s="1"/>
      <c r="S50" s="1"/>
      <c r="T50" s="1"/>
      <c r="U50" s="1"/>
      <c r="V50" s="1"/>
      <c r="W50" s="1"/>
      <c r="X50" s="1"/>
      <c r="Y50" s="1"/>
    </row>
    <row r="51">
      <c r="A51" s="1"/>
      <c r="B51" s="1"/>
      <c r="C51" s="1"/>
      <c r="D51" s="1"/>
      <c r="E51" s="1"/>
      <c r="F51" s="1"/>
      <c r="G51" s="1"/>
      <c r="H51" s="1"/>
      <c r="I51" s="1"/>
      <c r="J51" s="1"/>
      <c r="K51" s="1"/>
      <c r="L51" s="1"/>
      <c r="M51" s="1"/>
      <c r="N51" s="1"/>
      <c r="O51" s="1"/>
      <c r="P51" s="1"/>
      <c r="Q51" s="1"/>
      <c r="R51" s="1"/>
      <c r="S51" s="1"/>
      <c r="T51" s="1"/>
      <c r="U51" s="1"/>
      <c r="V51" s="1"/>
      <c r="W51" s="1"/>
      <c r="X51" s="1"/>
      <c r="Y51" s="1"/>
    </row>
    <row r="52">
      <c r="A52" s="1"/>
      <c r="B52" s="1"/>
      <c r="C52" s="1"/>
      <c r="D52" s="1"/>
      <c r="E52" s="1"/>
      <c r="F52" s="1"/>
      <c r="G52" s="1"/>
      <c r="H52" s="1"/>
      <c r="I52" s="1"/>
      <c r="J52" s="1"/>
      <c r="K52" s="1"/>
      <c r="L52" s="1"/>
      <c r="M52" s="1"/>
      <c r="N52" s="1"/>
      <c r="O52" s="1"/>
      <c r="P52" s="1"/>
      <c r="Q52" s="1"/>
      <c r="R52" s="1"/>
      <c r="S52" s="1"/>
      <c r="T52" s="1"/>
      <c r="U52" s="1"/>
      <c r="V52" s="1"/>
      <c r="W52" s="1"/>
      <c r="X52" s="1"/>
      <c r="Y52" s="1"/>
    </row>
    <row r="53">
      <c r="A53" s="1"/>
      <c r="B53" s="1"/>
      <c r="C53" s="1"/>
      <c r="D53" s="1"/>
      <c r="E53" s="1"/>
      <c r="F53" s="1"/>
      <c r="G53" s="1"/>
      <c r="H53" s="1"/>
      <c r="I53" s="1"/>
      <c r="J53" s="1"/>
      <c r="K53" s="1"/>
      <c r="L53" s="1"/>
      <c r="M53" s="1"/>
      <c r="N53" s="1"/>
      <c r="O53" s="1"/>
      <c r="P53" s="1"/>
      <c r="Q53" s="1"/>
      <c r="R53" s="1"/>
      <c r="S53" s="1"/>
      <c r="T53" s="1"/>
      <c r="U53" s="1"/>
      <c r="V53" s="1"/>
      <c r="W53" s="1"/>
      <c r="X53" s="1"/>
      <c r="Y53" s="1"/>
    </row>
    <row r="54">
      <c r="A54" s="1"/>
      <c r="B54" s="1"/>
      <c r="C54" s="1"/>
      <c r="D54" s="1"/>
      <c r="E54" s="1"/>
      <c r="F54" s="1"/>
      <c r="G54" s="1"/>
      <c r="H54" s="1"/>
      <c r="I54" s="1"/>
      <c r="J54" s="1"/>
      <c r="K54" s="1"/>
      <c r="L54" s="1"/>
      <c r="M54" s="1"/>
      <c r="N54" s="1"/>
      <c r="O54" s="1"/>
      <c r="P54" s="1"/>
      <c r="Q54" s="1"/>
      <c r="R54" s="1"/>
      <c r="S54" s="1"/>
      <c r="T54" s="1"/>
      <c r="U54" s="1"/>
      <c r="V54" s="1"/>
      <c r="W54" s="1"/>
      <c r="X54" s="1"/>
      <c r="Y54" s="1"/>
    </row>
    <row r="55">
      <c r="A55" s="1"/>
      <c r="B55" s="1"/>
      <c r="C55" s="1"/>
      <c r="D55" s="1"/>
      <c r="E55" s="1"/>
      <c r="F55" s="1"/>
      <c r="G55" s="1"/>
      <c r="H55" s="1"/>
      <c r="I55" s="1"/>
      <c r="J55" s="1"/>
      <c r="K55" s="1"/>
      <c r="L55" s="1"/>
      <c r="M55" s="1"/>
      <c r="N55" s="1"/>
      <c r="O55" s="1"/>
      <c r="P55" s="1"/>
      <c r="Q55" s="1"/>
      <c r="R55" s="1"/>
      <c r="S55" s="1"/>
      <c r="T55" s="1"/>
      <c r="U55" s="1"/>
      <c r="V55" s="1"/>
      <c r="W55" s="1"/>
      <c r="X55" s="1"/>
      <c r="Y55" s="1"/>
    </row>
    <row r="56">
      <c r="A56" s="1"/>
      <c r="B56" s="1"/>
      <c r="C56" s="1"/>
      <c r="D56" s="1"/>
      <c r="E56" s="1"/>
      <c r="F56" s="1"/>
      <c r="G56" s="1"/>
      <c r="H56" s="1"/>
      <c r="I56" s="1"/>
      <c r="J56" s="1"/>
      <c r="K56" s="1"/>
      <c r="L56" s="1"/>
      <c r="M56" s="1"/>
      <c r="N56" s="1"/>
      <c r="O56" s="1"/>
      <c r="P56" s="1"/>
      <c r="Q56" s="1"/>
      <c r="R56" s="1"/>
      <c r="S56" s="1"/>
      <c r="T56" s="1"/>
      <c r="U56" s="1"/>
      <c r="V56" s="1"/>
      <c r="W56" s="1"/>
      <c r="X56" s="1"/>
      <c r="Y56" s="1"/>
    </row>
    <row r="57">
      <c r="A57" s="1"/>
      <c r="B57" s="1"/>
      <c r="C57" s="1"/>
      <c r="D57" s="1"/>
      <c r="E57" s="1"/>
      <c r="F57" s="1"/>
      <c r="G57" s="1"/>
      <c r="H57" s="1"/>
      <c r="I57" s="1"/>
      <c r="J57" s="1"/>
      <c r="K57" s="1"/>
      <c r="L57" s="1"/>
      <c r="M57" s="1"/>
      <c r="N57" s="1"/>
      <c r="O57" s="1"/>
      <c r="P57" s="1"/>
      <c r="Q57" s="1"/>
      <c r="R57" s="1"/>
      <c r="S57" s="1"/>
      <c r="T57" s="1"/>
      <c r="U57" s="1"/>
      <c r="V57" s="1"/>
      <c r="W57" s="1"/>
      <c r="X57" s="1"/>
      <c r="Y57" s="1"/>
    </row>
    <row r="58">
      <c r="A58" s="1"/>
      <c r="B58" s="1"/>
      <c r="C58" s="1"/>
      <c r="D58" s="1"/>
      <c r="E58" s="1"/>
      <c r="F58" s="1"/>
      <c r="G58" s="1"/>
      <c r="H58" s="1"/>
      <c r="I58" s="1"/>
      <c r="J58" s="1"/>
      <c r="K58" s="1"/>
      <c r="L58" s="1"/>
      <c r="M58" s="1"/>
      <c r="N58" s="1"/>
      <c r="O58" s="1"/>
      <c r="P58" s="1"/>
      <c r="Q58" s="1"/>
      <c r="R58" s="1"/>
      <c r="S58" s="1"/>
      <c r="T58" s="1"/>
      <c r="U58" s="1"/>
      <c r="V58" s="1"/>
      <c r="W58" s="1"/>
      <c r="X58" s="1"/>
      <c r="Y58" s="1"/>
    </row>
    <row r="59">
      <c r="A59" s="1"/>
      <c r="B59" s="1"/>
      <c r="C59" s="1"/>
      <c r="D59" s="1"/>
      <c r="E59" s="1"/>
      <c r="F59" s="1"/>
      <c r="G59" s="1"/>
      <c r="H59" s="1"/>
      <c r="I59" s="1"/>
      <c r="J59" s="1"/>
      <c r="K59" s="1"/>
      <c r="L59" s="1"/>
      <c r="M59" s="1"/>
      <c r="N59" s="1"/>
      <c r="O59" s="1"/>
      <c r="P59" s="1"/>
      <c r="Q59" s="1"/>
      <c r="R59" s="1"/>
      <c r="S59" s="1"/>
      <c r="T59" s="1"/>
      <c r="U59" s="1"/>
      <c r="V59" s="1"/>
      <c r="W59" s="1"/>
      <c r="X59" s="1"/>
      <c r="Y59" s="1"/>
    </row>
    <row r="60">
      <c r="A60" s="1"/>
      <c r="B60" s="1"/>
      <c r="C60" s="1"/>
      <c r="D60" s="1"/>
      <c r="E60" s="1"/>
      <c r="F60" s="1"/>
      <c r="G60" s="1"/>
      <c r="H60" s="1"/>
      <c r="I60" s="1"/>
      <c r="J60" s="1"/>
      <c r="K60" s="1"/>
      <c r="L60" s="1"/>
      <c r="M60" s="1"/>
      <c r="N60" s="1"/>
      <c r="O60" s="1"/>
      <c r="P60" s="1"/>
      <c r="Q60" s="1"/>
      <c r="R60" s="1"/>
      <c r="S60" s="1"/>
      <c r="T60" s="1"/>
      <c r="U60" s="1"/>
      <c r="V60" s="1"/>
      <c r="W60" s="1"/>
      <c r="X60" s="1"/>
      <c r="Y60" s="1"/>
    </row>
    <row r="61">
      <c r="A61" s="1"/>
      <c r="B61" s="1"/>
      <c r="C61" s="1"/>
      <c r="D61" s="1"/>
      <c r="E61" s="1"/>
      <c r="F61" s="1"/>
      <c r="G61" s="1"/>
      <c r="H61" s="1"/>
      <c r="I61" s="1"/>
      <c r="J61" s="1"/>
      <c r="K61" s="1"/>
      <c r="L61" s="1"/>
      <c r="M61" s="1"/>
      <c r="N61" s="1"/>
      <c r="O61" s="1"/>
      <c r="P61" s="1"/>
      <c r="Q61" s="1"/>
      <c r="R61" s="1"/>
      <c r="S61" s="1"/>
      <c r="T61" s="1"/>
      <c r="U61" s="1"/>
      <c r="V61" s="1"/>
      <c r="W61" s="1"/>
      <c r="X61" s="1"/>
      <c r="Y61" s="1"/>
    </row>
    <row r="62">
      <c r="A62" s="1"/>
      <c r="B62" s="1"/>
      <c r="C62" s="1"/>
      <c r="D62" s="1"/>
      <c r="E62" s="1"/>
      <c r="F62" s="1"/>
      <c r="G62" s="1"/>
      <c r="H62" s="1"/>
      <c r="I62" s="1"/>
      <c r="J62" s="1"/>
      <c r="K62" s="1"/>
      <c r="L62" s="1"/>
      <c r="M62" s="1"/>
      <c r="N62" s="1"/>
      <c r="O62" s="1"/>
      <c r="P62" s="1"/>
      <c r="Q62" s="1"/>
      <c r="R62" s="1"/>
      <c r="S62" s="1"/>
      <c r="T62" s="1"/>
      <c r="U62" s="1"/>
      <c r="V62" s="1"/>
      <c r="W62" s="1"/>
      <c r="X62" s="1"/>
      <c r="Y62" s="1"/>
    </row>
    <row r="63">
      <c r="A63" s="1"/>
      <c r="B63" s="1"/>
      <c r="C63" s="1"/>
      <c r="D63" s="1"/>
      <c r="E63" s="1"/>
      <c r="F63" s="1"/>
      <c r="G63" s="1"/>
      <c r="H63" s="1"/>
      <c r="I63" s="1"/>
      <c r="J63" s="1"/>
      <c r="K63" s="1"/>
      <c r="L63" s="1"/>
      <c r="M63" s="1"/>
      <c r="N63" s="1"/>
      <c r="O63" s="1"/>
      <c r="P63" s="1"/>
      <c r="Q63" s="1"/>
      <c r="R63" s="1"/>
      <c r="S63" s="1"/>
      <c r="T63" s="1"/>
      <c r="U63" s="1"/>
      <c r="V63" s="1"/>
      <c r="W63" s="1"/>
      <c r="X63" s="1"/>
      <c r="Y63" s="1"/>
    </row>
    <row r="64">
      <c r="A64" s="1"/>
      <c r="B64" s="1"/>
      <c r="C64" s="1"/>
      <c r="D64" s="1"/>
      <c r="E64" s="1"/>
      <c r="F64" s="1"/>
      <c r="G64" s="1"/>
      <c r="H64" s="1"/>
      <c r="I64" s="1"/>
      <c r="J64" s="1"/>
      <c r="K64" s="1"/>
      <c r="L64" s="1"/>
      <c r="M64" s="1"/>
      <c r="N64" s="1"/>
      <c r="O64" s="1"/>
      <c r="P64" s="1"/>
      <c r="Q64" s="1"/>
      <c r="R64" s="1"/>
      <c r="S64" s="1"/>
      <c r="T64" s="1"/>
      <c r="U64" s="1"/>
      <c r="V64" s="1"/>
      <c r="W64" s="1"/>
      <c r="X64" s="1"/>
      <c r="Y64" s="1"/>
    </row>
    <row r="65">
      <c r="A65" s="1"/>
      <c r="B65" s="1"/>
      <c r="C65" s="1"/>
      <c r="D65" s="1"/>
      <c r="E65" s="1"/>
      <c r="F65" s="1"/>
      <c r="G65" s="1"/>
      <c r="H65" s="1"/>
      <c r="I65" s="1"/>
      <c r="J65" s="1"/>
      <c r="K65" s="1"/>
      <c r="L65" s="1"/>
      <c r="M65" s="1"/>
      <c r="N65" s="1"/>
      <c r="O65" s="1"/>
      <c r="P65" s="1"/>
      <c r="Q65" s="1"/>
      <c r="R65" s="1"/>
      <c r="S65" s="1"/>
      <c r="T65" s="1"/>
      <c r="U65" s="1"/>
      <c r="V65" s="1"/>
      <c r="W65" s="1"/>
      <c r="X65" s="1"/>
      <c r="Y65" s="1"/>
    </row>
    <row r="66">
      <c r="A66" s="1"/>
      <c r="B66" s="1"/>
      <c r="C66" s="1"/>
      <c r="D66" s="1"/>
      <c r="E66" s="1"/>
      <c r="F66" s="1"/>
      <c r="G66" s="1"/>
      <c r="H66" s="1"/>
      <c r="I66" s="1"/>
      <c r="J66" s="1"/>
      <c r="K66" s="1"/>
      <c r="L66" s="1"/>
      <c r="M66" s="1"/>
      <c r="N66" s="1"/>
      <c r="O66" s="1"/>
      <c r="P66" s="1"/>
      <c r="Q66" s="1"/>
      <c r="R66" s="1"/>
      <c r="S66" s="1"/>
      <c r="T66" s="1"/>
      <c r="U66" s="1"/>
      <c r="V66" s="1"/>
      <c r="W66" s="1"/>
      <c r="X66" s="1"/>
      <c r="Y66" s="1"/>
    </row>
    <row r="67">
      <c r="A67" s="1"/>
      <c r="B67" s="1"/>
      <c r="C67" s="1"/>
      <c r="D67" s="1"/>
      <c r="E67" s="1"/>
      <c r="F67" s="1"/>
      <c r="G67" s="1"/>
      <c r="H67" s="1"/>
      <c r="I67" s="1"/>
      <c r="J67" s="1"/>
      <c r="K67" s="1"/>
      <c r="L67" s="1"/>
      <c r="M67" s="1"/>
      <c r="N67" s="1"/>
      <c r="O67" s="1"/>
      <c r="P67" s="1"/>
      <c r="Q67" s="1"/>
      <c r="R67" s="1"/>
      <c r="S67" s="1"/>
      <c r="T67" s="1"/>
      <c r="U67" s="1"/>
      <c r="V67" s="1"/>
      <c r="W67" s="1"/>
      <c r="X67" s="1"/>
      <c r="Y67" s="1"/>
    </row>
    <row r="68">
      <c r="A68" s="1"/>
      <c r="B68" s="1"/>
      <c r="C68" s="1"/>
      <c r="D68" s="1"/>
      <c r="E68" s="1"/>
      <c r="F68" s="1"/>
      <c r="G68" s="1"/>
      <c r="H68" s="1"/>
      <c r="I68" s="1"/>
      <c r="J68" s="1"/>
      <c r="K68" s="1"/>
      <c r="L68" s="1"/>
      <c r="M68" s="1"/>
      <c r="N68" s="1"/>
      <c r="O68" s="1"/>
      <c r="P68" s="1"/>
      <c r="Q68" s="1"/>
      <c r="R68" s="1"/>
      <c r="S68" s="1"/>
      <c r="T68" s="1"/>
      <c r="U68" s="1"/>
      <c r="V68" s="1"/>
      <c r="W68" s="1"/>
      <c r="X68" s="1"/>
      <c r="Y68" s="1"/>
    </row>
    <row r="69">
      <c r="A69" s="1"/>
      <c r="B69" s="1"/>
      <c r="C69" s="1"/>
      <c r="D69" s="1"/>
      <c r="E69" s="1"/>
      <c r="F69" s="1"/>
      <c r="G69" s="1"/>
      <c r="H69" s="1"/>
      <c r="I69" s="1"/>
      <c r="J69" s="1"/>
      <c r="K69" s="1"/>
      <c r="L69" s="1"/>
      <c r="M69" s="1"/>
      <c r="N69" s="1"/>
      <c r="O69" s="1"/>
      <c r="P69" s="1"/>
      <c r="Q69" s="1"/>
      <c r="R69" s="1"/>
      <c r="S69" s="1"/>
      <c r="T69" s="1"/>
      <c r="U69" s="1"/>
      <c r="V69" s="1"/>
      <c r="W69" s="1"/>
      <c r="X69" s="1"/>
      <c r="Y69" s="1"/>
    </row>
    <row r="70">
      <c r="A70" s="1"/>
      <c r="B70" s="1"/>
      <c r="C70" s="1"/>
      <c r="D70" s="1"/>
      <c r="E70" s="1"/>
      <c r="F70" s="1"/>
      <c r="G70" s="1"/>
      <c r="H70" s="1"/>
      <c r="I70" s="1"/>
      <c r="J70" s="1"/>
      <c r="K70" s="1"/>
      <c r="L70" s="1"/>
      <c r="M70" s="1"/>
      <c r="N70" s="1"/>
      <c r="O70" s="1"/>
      <c r="P70" s="1"/>
      <c r="Q70" s="1"/>
      <c r="R70" s="1"/>
      <c r="S70" s="1"/>
      <c r="T70" s="1"/>
      <c r="U70" s="1"/>
      <c r="V70" s="1"/>
      <c r="W70" s="1"/>
      <c r="X70" s="1"/>
      <c r="Y70" s="1"/>
    </row>
    <row r="71">
      <c r="A71" s="1"/>
      <c r="B71" s="1"/>
      <c r="C71" s="1"/>
      <c r="D71" s="1"/>
      <c r="E71" s="1"/>
      <c r="F71" s="1"/>
      <c r="G71" s="1"/>
      <c r="H71" s="1"/>
      <c r="I71" s="1"/>
      <c r="J71" s="1"/>
      <c r="K71" s="1"/>
      <c r="L71" s="1"/>
      <c r="M71" s="1"/>
      <c r="N71" s="1"/>
      <c r="O71" s="1"/>
      <c r="P71" s="1"/>
      <c r="Q71" s="1"/>
      <c r="R71" s="1"/>
      <c r="S71" s="1"/>
      <c r="T71" s="1"/>
      <c r="U71" s="1"/>
      <c r="V71" s="1"/>
      <c r="W71" s="1"/>
      <c r="X71" s="1"/>
      <c r="Y71" s="1"/>
    </row>
    <row r="72">
      <c r="A72" s="1"/>
      <c r="B72" s="1"/>
      <c r="C72" s="1"/>
      <c r="D72" s="1"/>
      <c r="E72" s="1"/>
      <c r="F72" s="1"/>
      <c r="G72" s="1"/>
      <c r="H72" s="1"/>
      <c r="I72" s="1"/>
      <c r="J72" s="1"/>
      <c r="K72" s="1"/>
      <c r="L72" s="1"/>
      <c r="M72" s="1"/>
      <c r="N72" s="1"/>
      <c r="O72" s="1"/>
      <c r="P72" s="1"/>
      <c r="Q72" s="1"/>
      <c r="R72" s="1"/>
      <c r="S72" s="1"/>
      <c r="T72" s="1"/>
      <c r="U72" s="1"/>
      <c r="V72" s="1"/>
      <c r="W72" s="1"/>
      <c r="X72" s="1"/>
      <c r="Y72" s="1"/>
    </row>
    <row r="73">
      <c r="A73" s="1"/>
      <c r="B73" s="1"/>
      <c r="C73" s="1"/>
      <c r="D73" s="1"/>
      <c r="E73" s="1"/>
      <c r="F73" s="1"/>
      <c r="G73" s="1"/>
      <c r="H73" s="1"/>
      <c r="I73" s="1"/>
      <c r="J73" s="1"/>
      <c r="K73" s="1"/>
      <c r="L73" s="1"/>
      <c r="M73" s="1"/>
      <c r="N73" s="1"/>
      <c r="O73" s="1"/>
      <c r="P73" s="1"/>
      <c r="Q73" s="1"/>
      <c r="R73" s="1"/>
      <c r="S73" s="1"/>
      <c r="T73" s="1"/>
      <c r="U73" s="1"/>
      <c r="V73" s="1"/>
      <c r="W73" s="1"/>
      <c r="X73" s="1"/>
      <c r="Y73" s="1"/>
    </row>
    <row r="74">
      <c r="A74" s="1"/>
      <c r="B74" s="1"/>
      <c r="C74" s="1"/>
      <c r="D74" s="1"/>
      <c r="E74" s="1"/>
      <c r="F74" s="1"/>
      <c r="G74" s="1"/>
      <c r="H74" s="1"/>
      <c r="I74" s="1"/>
      <c r="J74" s="1"/>
      <c r="K74" s="1"/>
      <c r="L74" s="1"/>
      <c r="M74" s="1"/>
      <c r="N74" s="1"/>
      <c r="O74" s="1"/>
      <c r="P74" s="1"/>
      <c r="Q74" s="1"/>
      <c r="R74" s="1"/>
      <c r="S74" s="1"/>
      <c r="T74" s="1"/>
      <c r="U74" s="1"/>
      <c r="V74" s="1"/>
      <c r="W74" s="1"/>
      <c r="X74" s="1"/>
      <c r="Y74" s="1"/>
    </row>
    <row r="75">
      <c r="A75" s="1"/>
      <c r="B75" s="1"/>
      <c r="C75" s="1"/>
      <c r="D75" s="1"/>
      <c r="E75" s="1"/>
      <c r="F75" s="1"/>
      <c r="G75" s="1"/>
      <c r="H75" s="1"/>
      <c r="I75" s="1"/>
      <c r="J75" s="1"/>
      <c r="K75" s="1"/>
      <c r="L75" s="1"/>
      <c r="M75" s="1"/>
      <c r="N75" s="1"/>
      <c r="O75" s="1"/>
      <c r="P75" s="1"/>
      <c r="Q75" s="1"/>
      <c r="R75" s="1"/>
      <c r="S75" s="1"/>
      <c r="T75" s="1"/>
      <c r="U75" s="1"/>
      <c r="V75" s="1"/>
      <c r="W75" s="1"/>
      <c r="X75" s="1"/>
      <c r="Y75" s="1"/>
    </row>
    <row r="76">
      <c r="A76" s="1"/>
      <c r="B76" s="1"/>
      <c r="C76" s="1"/>
      <c r="D76" s="1"/>
      <c r="E76" s="1"/>
      <c r="F76" s="1"/>
      <c r="G76" s="1"/>
      <c r="H76" s="1"/>
      <c r="I76" s="1"/>
      <c r="J76" s="1"/>
      <c r="K76" s="1"/>
      <c r="L76" s="1"/>
      <c r="M76" s="1"/>
      <c r="N76" s="1"/>
      <c r="O76" s="1"/>
      <c r="P76" s="1"/>
      <c r="Q76" s="1"/>
      <c r="R76" s="1"/>
      <c r="S76" s="1"/>
      <c r="T76" s="1"/>
      <c r="U76" s="1"/>
      <c r="V76" s="1"/>
      <c r="W76" s="1"/>
      <c r="X76" s="1"/>
      <c r="Y76" s="1"/>
    </row>
    <row r="77">
      <c r="A77" s="1"/>
      <c r="B77" s="1"/>
      <c r="C77" s="1"/>
      <c r="D77" s="1"/>
      <c r="E77" s="1"/>
      <c r="F77" s="1"/>
      <c r="G77" s="1"/>
      <c r="H77" s="1"/>
      <c r="I77" s="1"/>
      <c r="J77" s="1"/>
      <c r="K77" s="1"/>
      <c r="L77" s="1"/>
      <c r="M77" s="1"/>
      <c r="N77" s="1"/>
      <c r="O77" s="1"/>
      <c r="P77" s="1"/>
      <c r="Q77" s="1"/>
      <c r="R77" s="1"/>
      <c r="S77" s="1"/>
      <c r="T77" s="1"/>
      <c r="U77" s="1"/>
      <c r="V77" s="1"/>
      <c r="W77" s="1"/>
      <c r="X77" s="1"/>
      <c r="Y77" s="1"/>
    </row>
    <row r="78">
      <c r="A78" s="1"/>
      <c r="B78" s="1"/>
      <c r="C78" s="1"/>
      <c r="D78" s="1"/>
      <c r="E78" s="1"/>
      <c r="F78" s="1"/>
      <c r="G78" s="1"/>
      <c r="H78" s="1"/>
      <c r="I78" s="1"/>
      <c r="J78" s="1"/>
      <c r="K78" s="1"/>
      <c r="L78" s="1"/>
      <c r="M78" s="1"/>
      <c r="N78" s="1"/>
      <c r="O78" s="1"/>
      <c r="P78" s="1"/>
      <c r="Q78" s="1"/>
      <c r="R78" s="1"/>
      <c r="S78" s="1"/>
      <c r="T78" s="1"/>
      <c r="U78" s="1"/>
      <c r="V78" s="1"/>
      <c r="W78" s="1"/>
      <c r="X78" s="1"/>
      <c r="Y78" s="1"/>
    </row>
    <row r="79">
      <c r="A79" s="1"/>
      <c r="B79" s="1"/>
      <c r="C79" s="1"/>
      <c r="D79" s="1"/>
      <c r="E79" s="1"/>
      <c r="F79" s="1"/>
      <c r="G79" s="1"/>
      <c r="H79" s="1"/>
      <c r="I79" s="1"/>
      <c r="J79" s="1"/>
      <c r="K79" s="1"/>
      <c r="L79" s="1"/>
      <c r="M79" s="1"/>
      <c r="N79" s="1"/>
      <c r="O79" s="1"/>
      <c r="P79" s="1"/>
      <c r="Q79" s="1"/>
      <c r="R79" s="1"/>
      <c r="S79" s="1"/>
      <c r="T79" s="1"/>
      <c r="U79" s="1"/>
      <c r="V79" s="1"/>
      <c r="W79" s="1"/>
      <c r="X79" s="1"/>
      <c r="Y79" s="1"/>
    </row>
    <row r="80">
      <c r="A80" s="1"/>
      <c r="B80" s="1"/>
      <c r="C80" s="1"/>
      <c r="D80" s="1"/>
      <c r="E80" s="1"/>
      <c r="F80" s="1"/>
      <c r="G80" s="1"/>
      <c r="H80" s="1"/>
      <c r="I80" s="1"/>
      <c r="J80" s="1"/>
      <c r="K80" s="1"/>
      <c r="L80" s="1"/>
      <c r="M80" s="1"/>
      <c r="N80" s="1"/>
      <c r="O80" s="1"/>
      <c r="P80" s="1"/>
      <c r="Q80" s="1"/>
      <c r="R80" s="1"/>
      <c r="S80" s="1"/>
      <c r="T80" s="1"/>
      <c r="U80" s="1"/>
      <c r="V80" s="1"/>
      <c r="W80" s="1"/>
      <c r="X80" s="1"/>
      <c r="Y80" s="1"/>
    </row>
    <row r="81">
      <c r="A81" s="1"/>
      <c r="B81" s="1"/>
      <c r="C81" s="1"/>
      <c r="D81" s="1"/>
      <c r="E81" s="1"/>
      <c r="F81" s="1"/>
      <c r="G81" s="1"/>
      <c r="H81" s="1"/>
      <c r="I81" s="1"/>
      <c r="J81" s="1"/>
      <c r="K81" s="1"/>
      <c r="L81" s="1"/>
      <c r="M81" s="1"/>
      <c r="N81" s="1"/>
      <c r="O81" s="1"/>
      <c r="P81" s="1"/>
      <c r="Q81" s="1"/>
      <c r="R81" s="1"/>
      <c r="S81" s="1"/>
      <c r="T81" s="1"/>
      <c r="U81" s="1"/>
      <c r="V81" s="1"/>
      <c r="W81" s="1"/>
      <c r="X81" s="1"/>
      <c r="Y81" s="1"/>
    </row>
    <row r="82">
      <c r="A82" s="1"/>
      <c r="B82" s="1"/>
      <c r="C82" s="1"/>
      <c r="D82" s="1"/>
      <c r="E82" s="1"/>
      <c r="F82" s="1"/>
      <c r="G82" s="1"/>
      <c r="H82" s="1"/>
      <c r="I82" s="1"/>
      <c r="J82" s="1"/>
      <c r="K82" s="1"/>
      <c r="L82" s="1"/>
      <c r="M82" s="1"/>
      <c r="N82" s="1"/>
      <c r="O82" s="1"/>
      <c r="P82" s="1"/>
      <c r="Q82" s="1"/>
      <c r="R82" s="1"/>
      <c r="S82" s="1"/>
      <c r="T82" s="1"/>
      <c r="U82" s="1"/>
      <c r="V82" s="1"/>
      <c r="W82" s="1"/>
      <c r="X82" s="1"/>
      <c r="Y82" s="1"/>
    </row>
    <row r="83">
      <c r="A83" s="1"/>
      <c r="B83" s="1"/>
      <c r="C83" s="1"/>
      <c r="D83" s="1"/>
      <c r="E83" s="1"/>
      <c r="F83" s="1"/>
      <c r="G83" s="1"/>
      <c r="H83" s="1"/>
      <c r="I83" s="1"/>
      <c r="J83" s="1"/>
      <c r="K83" s="1"/>
      <c r="L83" s="1"/>
      <c r="M83" s="1"/>
      <c r="N83" s="1"/>
      <c r="O83" s="1"/>
      <c r="P83" s="1"/>
      <c r="Q83" s="1"/>
      <c r="R83" s="1"/>
      <c r="S83" s="1"/>
      <c r="T83" s="1"/>
      <c r="U83" s="1"/>
      <c r="V83" s="1"/>
      <c r="W83" s="1"/>
      <c r="X83" s="1"/>
      <c r="Y83" s="1"/>
    </row>
    <row r="84">
      <c r="A84" s="1"/>
      <c r="B84" s="1"/>
      <c r="C84" s="1"/>
      <c r="D84" s="1"/>
      <c r="E84" s="1"/>
      <c r="F84" s="1"/>
      <c r="G84" s="1"/>
      <c r="H84" s="1"/>
      <c r="I84" s="1"/>
      <c r="J84" s="1"/>
      <c r="K84" s="1"/>
      <c r="L84" s="1"/>
      <c r="M84" s="1"/>
      <c r="N84" s="1"/>
      <c r="O84" s="1"/>
      <c r="P84" s="1"/>
      <c r="Q84" s="1"/>
      <c r="R84" s="1"/>
      <c r="S84" s="1"/>
      <c r="T84" s="1"/>
      <c r="U84" s="1"/>
      <c r="V84" s="1"/>
      <c r="W84" s="1"/>
      <c r="X84" s="1"/>
      <c r="Y84" s="1"/>
    </row>
    <row r="85">
      <c r="A85" s="1"/>
      <c r="B85" s="1"/>
      <c r="C85" s="1"/>
      <c r="D85" s="1"/>
      <c r="E85" s="1"/>
      <c r="F85" s="1"/>
      <c r="G85" s="1"/>
      <c r="H85" s="1"/>
      <c r="I85" s="1"/>
      <c r="J85" s="1"/>
      <c r="K85" s="1"/>
      <c r="L85" s="1"/>
      <c r="M85" s="1"/>
      <c r="N85" s="1"/>
      <c r="O85" s="1"/>
      <c r="P85" s="1"/>
      <c r="Q85" s="1"/>
      <c r="R85" s="1"/>
      <c r="S85" s="1"/>
      <c r="T85" s="1"/>
      <c r="U85" s="1"/>
      <c r="V85" s="1"/>
      <c r="W85" s="1"/>
      <c r="X85" s="1"/>
      <c r="Y85" s="1"/>
    </row>
    <row r="86">
      <c r="A86" s="1"/>
      <c r="B86" s="1"/>
      <c r="C86" s="1"/>
      <c r="D86" s="1"/>
      <c r="E86" s="1"/>
      <c r="F86" s="1"/>
      <c r="G86" s="1"/>
      <c r="H86" s="1"/>
      <c r="I86" s="1"/>
      <c r="J86" s="1"/>
      <c r="K86" s="1"/>
      <c r="L86" s="1"/>
      <c r="M86" s="1"/>
      <c r="N86" s="1"/>
      <c r="O86" s="1"/>
      <c r="P86" s="1"/>
      <c r="Q86" s="1"/>
      <c r="R86" s="1"/>
      <c r="S86" s="1"/>
      <c r="T86" s="1"/>
      <c r="U86" s="1"/>
      <c r="V86" s="1"/>
      <c r="W86" s="1"/>
      <c r="X86" s="1"/>
      <c r="Y86" s="1"/>
    </row>
    <row r="87">
      <c r="A87" s="1"/>
      <c r="B87" s="1"/>
      <c r="C87" s="1"/>
      <c r="D87" s="1"/>
      <c r="E87" s="1"/>
      <c r="F87" s="1"/>
      <c r="G87" s="1"/>
      <c r="H87" s="1"/>
      <c r="I87" s="1"/>
      <c r="J87" s="1"/>
      <c r="K87" s="1"/>
      <c r="L87" s="1"/>
      <c r="M87" s="1"/>
      <c r="N87" s="1"/>
      <c r="O87" s="1"/>
      <c r="P87" s="1"/>
      <c r="Q87" s="1"/>
      <c r="R87" s="1"/>
      <c r="S87" s="1"/>
      <c r="T87" s="1"/>
      <c r="U87" s="1"/>
      <c r="V87" s="1"/>
      <c r="W87" s="1"/>
      <c r="X87" s="1"/>
      <c r="Y87" s="1"/>
    </row>
    <row r="88">
      <c r="A88" s="1"/>
      <c r="B88" s="1"/>
      <c r="C88" s="1"/>
      <c r="D88" s="1"/>
      <c r="E88" s="1"/>
      <c r="F88" s="1"/>
      <c r="G88" s="1"/>
      <c r="H88" s="1"/>
      <c r="I88" s="1"/>
      <c r="J88" s="1"/>
      <c r="K88" s="1"/>
      <c r="L88" s="1"/>
      <c r="M88" s="1"/>
      <c r="N88" s="1"/>
      <c r="O88" s="1"/>
      <c r="P88" s="1"/>
      <c r="Q88" s="1"/>
      <c r="R88" s="1"/>
      <c r="S88" s="1"/>
      <c r="T88" s="1"/>
      <c r="U88" s="1"/>
      <c r="V88" s="1"/>
      <c r="W88" s="1"/>
      <c r="X88" s="1"/>
      <c r="Y88" s="1"/>
    </row>
    <row r="89">
      <c r="A89" s="1"/>
      <c r="B89" s="1"/>
      <c r="C89" s="1"/>
      <c r="D89" s="1"/>
      <c r="E89" s="1"/>
      <c r="F89" s="1"/>
      <c r="G89" s="1"/>
      <c r="H89" s="1"/>
      <c r="I89" s="1"/>
      <c r="J89" s="1"/>
      <c r="K89" s="1"/>
      <c r="L89" s="1"/>
      <c r="M89" s="1"/>
      <c r="N89" s="1"/>
      <c r="O89" s="1"/>
      <c r="P89" s="1"/>
      <c r="Q89" s="1"/>
      <c r="R89" s="1"/>
      <c r="S89" s="1"/>
      <c r="T89" s="1"/>
      <c r="U89" s="1"/>
      <c r="V89" s="1"/>
      <c r="W89" s="1"/>
      <c r="X89" s="1"/>
      <c r="Y89" s="1"/>
    </row>
    <row r="90">
      <c r="A90" s="1"/>
      <c r="B90" s="1"/>
      <c r="C90" s="1"/>
      <c r="D90" s="1"/>
      <c r="E90" s="1"/>
      <c r="F90" s="1"/>
      <c r="G90" s="1"/>
      <c r="H90" s="1"/>
      <c r="I90" s="1"/>
      <c r="J90" s="1"/>
      <c r="K90" s="1"/>
      <c r="L90" s="1"/>
      <c r="M90" s="1"/>
      <c r="N90" s="1"/>
      <c r="O90" s="1"/>
      <c r="P90" s="1"/>
      <c r="Q90" s="1"/>
      <c r="R90" s="1"/>
      <c r="S90" s="1"/>
      <c r="T90" s="1"/>
      <c r="U90" s="1"/>
      <c r="V90" s="1"/>
      <c r="W90" s="1"/>
      <c r="X90" s="1"/>
      <c r="Y90" s="1"/>
    </row>
    <row r="91">
      <c r="A91" s="1"/>
      <c r="B91" s="1"/>
      <c r="C91" s="1"/>
      <c r="D91" s="1"/>
      <c r="E91" s="1"/>
      <c r="F91" s="1"/>
      <c r="G91" s="1"/>
      <c r="H91" s="1"/>
      <c r="I91" s="1"/>
      <c r="J91" s="1"/>
      <c r="K91" s="1"/>
      <c r="L91" s="1"/>
      <c r="M91" s="1"/>
      <c r="N91" s="1"/>
      <c r="O91" s="1"/>
      <c r="P91" s="1"/>
      <c r="Q91" s="1"/>
      <c r="R91" s="1"/>
      <c r="S91" s="1"/>
      <c r="T91" s="1"/>
      <c r="U91" s="1"/>
      <c r="V91" s="1"/>
      <c r="W91" s="1"/>
      <c r="X91" s="1"/>
      <c r="Y91" s="1"/>
    </row>
    <row r="92">
      <c r="A92" s="1"/>
      <c r="B92" s="1"/>
      <c r="C92" s="1"/>
      <c r="D92" s="1"/>
      <c r="E92" s="1"/>
      <c r="F92" s="1"/>
      <c r="G92" s="1"/>
      <c r="H92" s="1"/>
      <c r="I92" s="1"/>
      <c r="J92" s="1"/>
      <c r="K92" s="1"/>
      <c r="L92" s="1"/>
      <c r="M92" s="1"/>
      <c r="N92" s="1"/>
      <c r="O92" s="1"/>
      <c r="P92" s="1"/>
      <c r="Q92" s="1"/>
      <c r="R92" s="1"/>
      <c r="S92" s="1"/>
      <c r="T92" s="1"/>
      <c r="U92" s="1"/>
      <c r="V92" s="1"/>
      <c r="W92" s="1"/>
      <c r="X92" s="1"/>
      <c r="Y92" s="1"/>
    </row>
    <row r="93">
      <c r="A93" s="1"/>
      <c r="B93" s="1"/>
      <c r="C93" s="1"/>
      <c r="D93" s="1"/>
      <c r="E93" s="1"/>
      <c r="F93" s="1"/>
      <c r="G93" s="1"/>
      <c r="H93" s="1"/>
      <c r="I93" s="1"/>
      <c r="J93" s="1"/>
      <c r="K93" s="1"/>
      <c r="L93" s="1"/>
      <c r="M93" s="1"/>
      <c r="N93" s="1"/>
      <c r="O93" s="1"/>
      <c r="P93" s="1"/>
      <c r="Q93" s="1"/>
      <c r="R93" s="1"/>
      <c r="S93" s="1"/>
      <c r="T93" s="1"/>
      <c r="U93" s="1"/>
      <c r="V93" s="1"/>
      <c r="W93" s="1"/>
      <c r="X93" s="1"/>
      <c r="Y93" s="1"/>
    </row>
    <row r="94">
      <c r="A94" s="1"/>
      <c r="B94" s="1"/>
      <c r="C94" s="1"/>
      <c r="D94" s="1"/>
      <c r="E94" s="1"/>
      <c r="F94" s="1"/>
      <c r="G94" s="1"/>
      <c r="H94" s="1"/>
      <c r="I94" s="1"/>
      <c r="J94" s="1"/>
      <c r="K94" s="1"/>
      <c r="L94" s="1"/>
      <c r="M94" s="1"/>
      <c r="N94" s="1"/>
      <c r="O94" s="1"/>
      <c r="P94" s="1"/>
      <c r="Q94" s="1"/>
      <c r="R94" s="1"/>
      <c r="S94" s="1"/>
      <c r="T94" s="1"/>
      <c r="U94" s="1"/>
      <c r="V94" s="1"/>
      <c r="W94" s="1"/>
      <c r="X94" s="1"/>
      <c r="Y94" s="1"/>
    </row>
    <row r="95">
      <c r="A95" s="1"/>
      <c r="B95" s="1"/>
      <c r="C95" s="1"/>
      <c r="D95" s="1"/>
      <c r="E95" s="1"/>
      <c r="F95" s="1"/>
      <c r="G95" s="1"/>
      <c r="H95" s="1"/>
      <c r="I95" s="1"/>
      <c r="J95" s="1"/>
      <c r="K95" s="1"/>
      <c r="L95" s="1"/>
      <c r="M95" s="1"/>
      <c r="N95" s="1"/>
      <c r="O95" s="1"/>
      <c r="P95" s="1"/>
      <c r="Q95" s="1"/>
      <c r="R95" s="1"/>
      <c r="S95" s="1"/>
      <c r="T95" s="1"/>
      <c r="U95" s="1"/>
      <c r="V95" s="1"/>
      <c r="W95" s="1"/>
      <c r="X95" s="1"/>
      <c r="Y95" s="1"/>
    </row>
    <row r="96">
      <c r="A96" s="1"/>
      <c r="B96" s="1"/>
      <c r="C96" s="1"/>
      <c r="D96" s="1"/>
      <c r="E96" s="1"/>
      <c r="F96" s="1"/>
      <c r="G96" s="1"/>
      <c r="H96" s="1"/>
      <c r="I96" s="1"/>
      <c r="J96" s="1"/>
      <c r="K96" s="1"/>
      <c r="L96" s="1"/>
      <c r="M96" s="1"/>
      <c r="N96" s="1"/>
      <c r="O96" s="1"/>
      <c r="P96" s="1"/>
      <c r="Q96" s="1"/>
      <c r="R96" s="1"/>
      <c r="S96" s="1"/>
      <c r="T96" s="1"/>
      <c r="U96" s="1"/>
      <c r="V96" s="1"/>
      <c r="W96" s="1"/>
      <c r="X96" s="1"/>
      <c r="Y96" s="1"/>
    </row>
    <row r="97">
      <c r="A97" s="1"/>
      <c r="B97" s="1"/>
      <c r="C97" s="1"/>
      <c r="D97" s="1"/>
      <c r="E97" s="1"/>
      <c r="F97" s="1"/>
      <c r="G97" s="1"/>
      <c r="H97" s="1"/>
      <c r="I97" s="1"/>
      <c r="J97" s="1"/>
      <c r="K97" s="1"/>
      <c r="L97" s="1"/>
      <c r="M97" s="1"/>
      <c r="N97" s="1"/>
      <c r="O97" s="1"/>
      <c r="P97" s="1"/>
      <c r="Q97" s="1"/>
      <c r="R97" s="1"/>
      <c r="S97" s="1"/>
      <c r="T97" s="1"/>
      <c r="U97" s="1"/>
      <c r="V97" s="1"/>
      <c r="W97" s="1"/>
      <c r="X97" s="1"/>
      <c r="Y97" s="1"/>
    </row>
    <row r="98">
      <c r="A98" s="1"/>
      <c r="B98" s="1"/>
      <c r="C98" s="1"/>
      <c r="D98" s="1"/>
      <c r="E98" s="1"/>
      <c r="F98" s="1"/>
      <c r="G98" s="1"/>
      <c r="H98" s="1"/>
      <c r="I98" s="1"/>
      <c r="J98" s="1"/>
      <c r="K98" s="1"/>
      <c r="L98" s="1"/>
      <c r="M98" s="1"/>
      <c r="N98" s="1"/>
      <c r="O98" s="1"/>
      <c r="P98" s="1"/>
      <c r="Q98" s="1"/>
      <c r="R98" s="1"/>
      <c r="S98" s="1"/>
      <c r="T98" s="1"/>
      <c r="U98" s="1"/>
      <c r="V98" s="1"/>
      <c r="W98" s="1"/>
      <c r="X98" s="1"/>
      <c r="Y98" s="1"/>
    </row>
    <row r="99">
      <c r="A99" s="1"/>
      <c r="B99" s="1"/>
      <c r="C99" s="1"/>
      <c r="D99" s="1"/>
      <c r="E99" s="1"/>
      <c r="F99" s="1"/>
      <c r="G99" s="1"/>
      <c r="H99" s="1"/>
      <c r="I99" s="1"/>
      <c r="J99" s="1"/>
      <c r="K99" s="1"/>
      <c r="L99" s="1"/>
      <c r="M99" s="1"/>
      <c r="N99" s="1"/>
      <c r="O99" s="1"/>
      <c r="P99" s="1"/>
      <c r="Q99" s="1"/>
      <c r="R99" s="1"/>
      <c r="S99" s="1"/>
      <c r="T99" s="1"/>
      <c r="U99" s="1"/>
      <c r="V99" s="1"/>
      <c r="W99" s="1"/>
      <c r="X99" s="1"/>
      <c r="Y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13">
    <mergeCell ref="A5:A6"/>
    <mergeCell ref="A8:A14"/>
    <mergeCell ref="A20:A28"/>
    <mergeCell ref="B5:B6"/>
    <mergeCell ref="A15:A18"/>
    <mergeCell ref="A2:B2"/>
    <mergeCell ref="C2:L2"/>
    <mergeCell ref="F3:L3"/>
    <mergeCell ref="C5:E5"/>
    <mergeCell ref="F5:K5"/>
    <mergeCell ref="L5:L6"/>
    <mergeCell ref="L8:L18"/>
    <mergeCell ref="L24:L28"/>
  </mergeCell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25"/>
    <col customWidth="1" min="2" max="2" width="10.75"/>
    <col customWidth="1" min="3" max="3" width="15.75"/>
    <col customWidth="1" min="4" max="4" width="17.38"/>
    <col customWidth="1" min="5" max="5" width="8.63"/>
    <col customWidth="1" min="6" max="10" width="10.38"/>
    <col customWidth="1" min="11" max="12" width="9.5"/>
  </cols>
  <sheetData>
    <row r="1">
      <c r="A1" s="1"/>
      <c r="B1" s="1"/>
      <c r="C1" s="1"/>
      <c r="D1" s="1"/>
      <c r="E1" s="1"/>
      <c r="F1" s="1"/>
      <c r="G1" s="1"/>
      <c r="H1" s="1"/>
      <c r="I1" s="1"/>
      <c r="J1" s="1"/>
      <c r="K1" s="1"/>
      <c r="L1" s="1"/>
    </row>
    <row r="2">
      <c r="A2" s="2" t="s">
        <v>148</v>
      </c>
      <c r="C2" s="3" t="s">
        <v>149</v>
      </c>
    </row>
    <row r="3">
      <c r="A3" s="1"/>
      <c r="B3" s="2"/>
      <c r="C3" s="4"/>
      <c r="D3" s="4"/>
      <c r="E3" s="4"/>
      <c r="F3" s="5"/>
      <c r="K3" s="1"/>
      <c r="L3" s="1"/>
    </row>
    <row r="4">
      <c r="A4" s="1"/>
      <c r="B4" s="4"/>
      <c r="C4" s="4"/>
      <c r="D4" s="4"/>
      <c r="E4" s="4"/>
      <c r="F4" s="4"/>
      <c r="G4" s="4"/>
      <c r="H4" s="4"/>
      <c r="I4" s="4"/>
      <c r="J4" s="4"/>
      <c r="K4" s="1"/>
      <c r="L4" s="1"/>
    </row>
    <row r="5">
      <c r="A5" s="6" t="s">
        <v>2</v>
      </c>
      <c r="B5" s="6" t="s">
        <v>3</v>
      </c>
      <c r="C5" s="7" t="s">
        <v>4</v>
      </c>
      <c r="D5" s="8"/>
      <c r="E5" s="9"/>
      <c r="F5" s="10" t="s">
        <v>5</v>
      </c>
      <c r="G5" s="8"/>
      <c r="H5" s="8"/>
      <c r="I5" s="8"/>
      <c r="J5" s="8"/>
      <c r="K5" s="9"/>
      <c r="L5" s="11"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45">
        <v>1.0</v>
      </c>
      <c r="B8" s="20" t="s">
        <v>150</v>
      </c>
      <c r="C8" s="21" t="s">
        <v>151</v>
      </c>
      <c r="D8" s="21" t="s">
        <v>152</v>
      </c>
      <c r="E8" s="21" t="s">
        <v>153</v>
      </c>
      <c r="F8" s="38" t="s">
        <v>83</v>
      </c>
      <c r="G8" s="46">
        <v>3.6</v>
      </c>
      <c r="H8" s="46">
        <v>4.0</v>
      </c>
      <c r="I8" s="62">
        <v>2.3</v>
      </c>
      <c r="J8" s="46" t="s">
        <v>83</v>
      </c>
      <c r="K8" s="63" t="s">
        <v>83</v>
      </c>
      <c r="L8" s="23" t="s">
        <v>26</v>
      </c>
    </row>
    <row r="9">
      <c r="A9" s="33"/>
      <c r="B9" s="31"/>
      <c r="C9" s="32"/>
      <c r="D9" s="32"/>
      <c r="E9" s="32"/>
      <c r="F9" s="1"/>
      <c r="G9" s="1"/>
      <c r="H9" s="1"/>
      <c r="I9" s="1"/>
      <c r="J9" s="1"/>
      <c r="K9" s="1"/>
      <c r="L9" s="1"/>
    </row>
    <row r="10">
      <c r="A10" s="33"/>
      <c r="B10" s="31"/>
    </row>
    <row r="11">
      <c r="A11" s="30"/>
      <c r="B11" s="31"/>
    </row>
    <row r="12">
      <c r="A12" s="33"/>
      <c r="B12" s="31"/>
    </row>
  </sheetData>
  <mergeCells count="8">
    <mergeCell ref="A2:B2"/>
    <mergeCell ref="C2:L2"/>
    <mergeCell ref="F3:J3"/>
    <mergeCell ref="A5:A6"/>
    <mergeCell ref="B5:B6"/>
    <mergeCell ref="C5:E5"/>
    <mergeCell ref="F5:K5"/>
    <mergeCell ref="L5:L6"/>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5"/>
    <col customWidth="1" min="2" max="2" width="23.0"/>
    <col customWidth="1" min="3" max="3" width="28.0"/>
    <col customWidth="1" min="4" max="4" width="11.13"/>
    <col customWidth="1" min="5" max="5" width="9.13"/>
    <col customWidth="1" min="6" max="10" width="10.38"/>
    <col customWidth="1" min="11" max="12" width="12.38"/>
  </cols>
  <sheetData>
    <row r="1">
      <c r="A1" s="1"/>
      <c r="B1" s="1"/>
      <c r="C1" s="1"/>
      <c r="D1" s="1"/>
      <c r="E1" s="1"/>
      <c r="F1" s="1"/>
      <c r="G1" s="1"/>
      <c r="H1" s="1"/>
      <c r="I1" s="1"/>
      <c r="J1" s="1"/>
      <c r="K1" s="1"/>
      <c r="L1" s="1"/>
    </row>
    <row r="2">
      <c r="A2" s="2" t="s">
        <v>148</v>
      </c>
      <c r="C2" s="3" t="s">
        <v>154</v>
      </c>
    </row>
    <row r="3">
      <c r="A3" s="1"/>
      <c r="B3" s="2"/>
      <c r="C3" s="4"/>
      <c r="D3" s="4"/>
      <c r="E3" s="4"/>
      <c r="F3" s="5"/>
    </row>
    <row r="4">
      <c r="A4" s="1"/>
      <c r="B4" s="1"/>
      <c r="C4" s="1"/>
      <c r="D4" s="1"/>
      <c r="E4" s="1"/>
      <c r="F4" s="1"/>
      <c r="G4" s="1"/>
      <c r="H4" s="1"/>
      <c r="I4" s="1"/>
      <c r="J4" s="1"/>
      <c r="K4" s="1"/>
      <c r="L4" s="1"/>
    </row>
    <row r="5">
      <c r="A5" s="6" t="s">
        <v>2</v>
      </c>
      <c r="B5" s="6" t="s">
        <v>3</v>
      </c>
      <c r="C5" s="7" t="s">
        <v>4</v>
      </c>
      <c r="D5" s="8"/>
      <c r="E5" s="9"/>
      <c r="F5" s="10" t="s">
        <v>5</v>
      </c>
      <c r="G5" s="8"/>
      <c r="H5" s="8"/>
      <c r="I5" s="8"/>
      <c r="J5" s="8"/>
      <c r="K5" s="9"/>
      <c r="L5" s="6"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56">
        <v>1.0</v>
      </c>
      <c r="B8" s="64" t="s">
        <v>155</v>
      </c>
      <c r="C8" s="21" t="s">
        <v>156</v>
      </c>
      <c r="D8" s="65" t="s">
        <v>24</v>
      </c>
      <c r="E8" s="21" t="s">
        <v>82</v>
      </c>
      <c r="F8" s="42">
        <f t="shared" ref="F8:K8" si="1">SUM(F9:F10)</f>
        <v>95</v>
      </c>
      <c r="G8" s="42">
        <f t="shared" si="1"/>
        <v>85</v>
      </c>
      <c r="H8" s="42">
        <f t="shared" si="1"/>
        <v>112</v>
      </c>
      <c r="I8" s="42">
        <f t="shared" si="1"/>
        <v>108</v>
      </c>
      <c r="J8" s="42">
        <f t="shared" si="1"/>
        <v>107</v>
      </c>
      <c r="K8" s="26">
        <f t="shared" si="1"/>
        <v>101</v>
      </c>
      <c r="L8" s="27" t="s">
        <v>157</v>
      </c>
    </row>
    <row r="9" ht="72.0" customHeight="1">
      <c r="A9" s="29"/>
      <c r="B9" s="64" t="s">
        <v>158</v>
      </c>
      <c r="C9" s="21" t="s">
        <v>159</v>
      </c>
      <c r="D9" s="65" t="s">
        <v>24</v>
      </c>
      <c r="E9" s="21" t="s">
        <v>82</v>
      </c>
      <c r="F9" s="38">
        <v>60.0</v>
      </c>
      <c r="G9" s="38">
        <v>53.0</v>
      </c>
      <c r="H9" s="38">
        <v>50.0</v>
      </c>
      <c r="I9" s="38">
        <v>47.0</v>
      </c>
      <c r="J9" s="38">
        <v>46.0</v>
      </c>
      <c r="K9" s="26">
        <v>40.0</v>
      </c>
      <c r="L9" s="29"/>
    </row>
    <row r="10" ht="72.0" customHeight="1">
      <c r="A10" s="12"/>
      <c r="B10" s="64" t="s">
        <v>160</v>
      </c>
      <c r="C10" s="21" t="s">
        <v>161</v>
      </c>
      <c r="D10" s="21" t="s">
        <v>162</v>
      </c>
      <c r="E10" s="21" t="s">
        <v>82</v>
      </c>
      <c r="F10" s="38">
        <f>31+4</f>
        <v>35</v>
      </c>
      <c r="G10" s="38">
        <f>28+4</f>
        <v>32</v>
      </c>
      <c r="H10" s="38">
        <f>61+1</f>
        <v>62</v>
      </c>
      <c r="I10" s="38">
        <f t="shared" ref="I10:J10" si="2">60+1</f>
        <v>61</v>
      </c>
      <c r="J10" s="38">
        <f t="shared" si="2"/>
        <v>61</v>
      </c>
      <c r="K10" s="26">
        <v>61.0</v>
      </c>
      <c r="L10" s="29"/>
    </row>
    <row r="11" ht="72.0" customHeight="1">
      <c r="A11" s="45">
        <v>2.0</v>
      </c>
      <c r="B11" s="64" t="s">
        <v>163</v>
      </c>
      <c r="C11" s="21" t="s">
        <v>164</v>
      </c>
      <c r="D11" s="65" t="s">
        <v>24</v>
      </c>
      <c r="E11" s="21" t="s">
        <v>82</v>
      </c>
      <c r="F11" s="66">
        <v>5438.0</v>
      </c>
      <c r="G11" s="66">
        <v>5438.0</v>
      </c>
      <c r="H11" s="66">
        <v>5438.0</v>
      </c>
      <c r="I11" s="38">
        <v>5816.0</v>
      </c>
      <c r="J11" s="38">
        <v>5816.0</v>
      </c>
      <c r="K11" s="67">
        <v>6100.0</v>
      </c>
      <c r="L11" s="12"/>
    </row>
    <row r="12" ht="72.0" customHeight="1">
      <c r="A12" s="45">
        <v>3.0</v>
      </c>
      <c r="B12" s="64" t="s">
        <v>165</v>
      </c>
      <c r="C12" s="21" t="s">
        <v>166</v>
      </c>
      <c r="D12" s="34" t="s">
        <v>167</v>
      </c>
      <c r="E12" s="21" t="s">
        <v>82</v>
      </c>
      <c r="F12" s="46" t="s">
        <v>83</v>
      </c>
      <c r="G12" s="38">
        <v>1717.0</v>
      </c>
      <c r="H12" s="38">
        <v>1717.0</v>
      </c>
      <c r="I12" s="38">
        <v>1717.0</v>
      </c>
      <c r="J12" s="38">
        <v>1717.0</v>
      </c>
      <c r="K12" s="47">
        <v>1717.0</v>
      </c>
      <c r="L12" s="23" t="s">
        <v>26</v>
      </c>
    </row>
    <row r="13" ht="72.0" customHeight="1">
      <c r="A13" s="45">
        <v>4.0</v>
      </c>
      <c r="B13" s="64" t="s">
        <v>168</v>
      </c>
      <c r="C13" s="21" t="s">
        <v>169</v>
      </c>
      <c r="D13" s="65" t="s">
        <v>24</v>
      </c>
      <c r="E13" s="21" t="s">
        <v>82</v>
      </c>
      <c r="F13" s="38">
        <v>80.0</v>
      </c>
      <c r="G13" s="38">
        <v>81.0</v>
      </c>
      <c r="H13" s="38">
        <v>81.0</v>
      </c>
      <c r="I13" s="38">
        <v>81.0</v>
      </c>
      <c r="J13" s="38">
        <v>81.0</v>
      </c>
      <c r="K13" s="47">
        <v>81.0</v>
      </c>
      <c r="L13" s="27" t="s">
        <v>157</v>
      </c>
    </row>
    <row r="14">
      <c r="A14" s="45">
        <v>5.0</v>
      </c>
      <c r="B14" s="20" t="s">
        <v>170</v>
      </c>
      <c r="C14" s="21" t="s">
        <v>171</v>
      </c>
      <c r="D14" s="65" t="s">
        <v>172</v>
      </c>
      <c r="E14" s="21" t="s">
        <v>173</v>
      </c>
      <c r="F14" s="68">
        <f>F8/925193*10000</f>
        <v>1.026812784</v>
      </c>
      <c r="G14" s="68">
        <f>G8/1003246*10000</f>
        <v>0.8472498271</v>
      </c>
      <c r="H14" s="68">
        <f>H8/1011425*10000</f>
        <v>1.107348543</v>
      </c>
      <c r="I14" s="68">
        <f t="shared" ref="I14:J14" si="3">I8/1021920*10000</f>
        <v>1.056834194</v>
      </c>
      <c r="J14" s="68">
        <f t="shared" si="3"/>
        <v>1.047048693</v>
      </c>
      <c r="K14" s="69">
        <f>K8/1027521*10000</f>
        <v>0.9829482804</v>
      </c>
      <c r="L14" s="29"/>
    </row>
    <row r="15">
      <c r="A15" s="45">
        <v>6.0</v>
      </c>
      <c r="B15" s="20" t="s">
        <v>174</v>
      </c>
      <c r="C15" s="21" t="s">
        <v>175</v>
      </c>
      <c r="D15" s="21" t="s">
        <v>176</v>
      </c>
      <c r="E15" s="21" t="s">
        <v>173</v>
      </c>
      <c r="F15" s="68">
        <f>F11/925193*10000</f>
        <v>58.77692546</v>
      </c>
      <c r="G15" s="68">
        <f>G11/1003246*10000</f>
        <v>54.20405364</v>
      </c>
      <c r="H15" s="68">
        <f>H11/1011425*10000</f>
        <v>53.76572657</v>
      </c>
      <c r="I15" s="43">
        <f t="shared" ref="I15:J15" si="4">I11/1021920*10000</f>
        <v>56.91247847</v>
      </c>
      <c r="J15" s="43">
        <f t="shared" si="4"/>
        <v>56.91247847</v>
      </c>
      <c r="K15" s="69">
        <f>K11/1027521*10000</f>
        <v>59.36618327</v>
      </c>
      <c r="L15" s="12"/>
    </row>
    <row r="16">
      <c r="A16" s="33"/>
      <c r="B16" s="31"/>
      <c r="C16" s="32"/>
      <c r="D16" s="32"/>
      <c r="E16" s="32"/>
      <c r="F16" s="1"/>
      <c r="G16" s="1"/>
      <c r="H16" s="1"/>
      <c r="I16" s="1"/>
      <c r="J16" s="1"/>
      <c r="K16" s="1"/>
      <c r="L16" s="1"/>
    </row>
  </sheetData>
  <mergeCells count="11">
    <mergeCell ref="A5:A6"/>
    <mergeCell ref="A8:A10"/>
    <mergeCell ref="L8:L11"/>
    <mergeCell ref="L13:L15"/>
    <mergeCell ref="A2:B2"/>
    <mergeCell ref="C2:L2"/>
    <mergeCell ref="F3:L3"/>
    <mergeCell ref="B5:B6"/>
    <mergeCell ref="C5:E5"/>
    <mergeCell ref="F5:K5"/>
    <mergeCell ref="L5:L6"/>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13"/>
    <col customWidth="1" min="2" max="2" width="25.0"/>
    <col customWidth="1" min="3" max="3" width="19.5"/>
    <col customWidth="1" min="4" max="4" width="11.13"/>
    <col customWidth="1" min="5" max="5" width="7.63"/>
    <col customWidth="1" min="6" max="10" width="10.38"/>
    <col customWidth="1" min="11" max="11" width="10.25"/>
    <col customWidth="1" min="12" max="12" width="12.38"/>
  </cols>
  <sheetData>
    <row r="1">
      <c r="A1" s="1"/>
      <c r="B1" s="1"/>
      <c r="C1" s="1"/>
      <c r="D1" s="1"/>
      <c r="E1" s="1"/>
      <c r="F1" s="1"/>
      <c r="G1" s="1"/>
      <c r="H1" s="1"/>
      <c r="I1" s="1"/>
      <c r="J1" s="1"/>
      <c r="K1" s="1"/>
      <c r="L1" s="1"/>
    </row>
    <row r="2">
      <c r="A2" s="2" t="s">
        <v>177</v>
      </c>
      <c r="C2" s="3" t="s">
        <v>178</v>
      </c>
    </row>
    <row r="3">
      <c r="A3" s="1"/>
      <c r="B3" s="2"/>
      <c r="C3" s="4"/>
      <c r="D3" s="4"/>
      <c r="E3" s="4"/>
      <c r="F3" s="5"/>
      <c r="G3" s="5"/>
      <c r="H3" s="5"/>
      <c r="I3" s="5"/>
      <c r="J3" s="5"/>
      <c r="K3" s="5"/>
      <c r="L3" s="5"/>
    </row>
    <row r="4">
      <c r="A4" s="1"/>
      <c r="B4" s="1"/>
      <c r="C4" s="1"/>
      <c r="D4" s="1"/>
      <c r="E4" s="1"/>
      <c r="F4" s="1"/>
      <c r="G4" s="1"/>
      <c r="H4" s="1"/>
      <c r="I4" s="1"/>
      <c r="J4" s="1"/>
      <c r="K4" s="1"/>
      <c r="L4" s="1"/>
    </row>
    <row r="5">
      <c r="A5" s="6" t="s">
        <v>2</v>
      </c>
      <c r="B5" s="6" t="s">
        <v>3</v>
      </c>
      <c r="C5" s="7" t="s">
        <v>4</v>
      </c>
      <c r="D5" s="8"/>
      <c r="E5" s="9"/>
      <c r="F5" s="10" t="s">
        <v>5</v>
      </c>
      <c r="G5" s="8"/>
      <c r="H5" s="8"/>
      <c r="I5" s="8"/>
      <c r="J5" s="8"/>
      <c r="K5" s="9"/>
      <c r="L5" s="6" t="s">
        <v>6</v>
      </c>
    </row>
    <row r="6">
      <c r="A6" s="12"/>
      <c r="B6" s="12"/>
      <c r="C6" s="13" t="s">
        <v>7</v>
      </c>
      <c r="D6" s="13" t="s">
        <v>8</v>
      </c>
      <c r="E6" s="6" t="s">
        <v>9</v>
      </c>
      <c r="F6" s="14">
        <v>2018.0</v>
      </c>
      <c r="G6" s="14">
        <v>2019.0</v>
      </c>
      <c r="H6" s="14">
        <v>2020.0</v>
      </c>
      <c r="I6" s="14">
        <v>2021.0</v>
      </c>
      <c r="J6" s="14">
        <v>2022.0</v>
      </c>
      <c r="K6" s="15">
        <v>2023.0</v>
      </c>
      <c r="L6" s="12"/>
    </row>
    <row r="7">
      <c r="A7" s="16" t="s">
        <v>10</v>
      </c>
      <c r="B7" s="17" t="s">
        <v>11</v>
      </c>
      <c r="C7" s="16" t="s">
        <v>12</v>
      </c>
      <c r="D7" s="17" t="s">
        <v>13</v>
      </c>
      <c r="E7" s="18" t="s">
        <v>14</v>
      </c>
      <c r="F7" s="16" t="s">
        <v>15</v>
      </c>
      <c r="G7" s="16" t="s">
        <v>16</v>
      </c>
      <c r="H7" s="16" t="s">
        <v>17</v>
      </c>
      <c r="I7" s="16" t="s">
        <v>18</v>
      </c>
      <c r="J7" s="16" t="s">
        <v>19</v>
      </c>
      <c r="K7" s="16" t="s">
        <v>20</v>
      </c>
      <c r="L7" s="16" t="s">
        <v>21</v>
      </c>
    </row>
    <row r="8">
      <c r="A8" s="37">
        <v>1.0</v>
      </c>
      <c r="B8" s="64" t="s">
        <v>179</v>
      </c>
      <c r="C8" s="21" t="s">
        <v>180</v>
      </c>
      <c r="D8" s="70" t="s">
        <v>24</v>
      </c>
      <c r="E8" s="21" t="s">
        <v>140</v>
      </c>
      <c r="F8" s="42">
        <f t="shared" ref="F8:I8" si="1">18+3+1</f>
        <v>22</v>
      </c>
      <c r="G8" s="42">
        <f t="shared" si="1"/>
        <v>22</v>
      </c>
      <c r="H8" s="42">
        <f t="shared" si="1"/>
        <v>22</v>
      </c>
      <c r="I8" s="42">
        <f t="shared" si="1"/>
        <v>22</v>
      </c>
      <c r="J8" s="42">
        <f>18+3+1+1</f>
        <v>23</v>
      </c>
      <c r="K8" s="26">
        <v>23.0</v>
      </c>
      <c r="L8" s="27" t="s">
        <v>157</v>
      </c>
    </row>
    <row r="9">
      <c r="A9" s="45">
        <v>2.0</v>
      </c>
      <c r="B9" s="64" t="s">
        <v>181</v>
      </c>
      <c r="C9" s="21" t="s">
        <v>182</v>
      </c>
      <c r="D9" s="70" t="s">
        <v>24</v>
      </c>
      <c r="E9" s="21" t="s">
        <v>140</v>
      </c>
      <c r="F9" s="38">
        <v>2019.0</v>
      </c>
      <c r="G9" s="38">
        <v>2019.0</v>
      </c>
      <c r="H9" s="38">
        <v>2019.0</v>
      </c>
      <c r="I9" s="38">
        <v>2019.0</v>
      </c>
      <c r="J9" s="38">
        <v>2019.0</v>
      </c>
      <c r="K9" s="26">
        <v>2019.0</v>
      </c>
      <c r="L9" s="29"/>
    </row>
    <row r="10">
      <c r="A10" s="45">
        <v>3.0</v>
      </c>
      <c r="B10" s="64" t="s">
        <v>183</v>
      </c>
      <c r="C10" s="21" t="s">
        <v>184</v>
      </c>
      <c r="D10" s="70" t="s">
        <v>185</v>
      </c>
      <c r="E10" s="21" t="s">
        <v>69</v>
      </c>
      <c r="F10" s="43">
        <f t="shared" ref="F10:K10" si="2">F9/5122*100</f>
        <v>39.41819602</v>
      </c>
      <c r="G10" s="43">
        <f t="shared" si="2"/>
        <v>39.41819602</v>
      </c>
      <c r="H10" s="43">
        <f t="shared" si="2"/>
        <v>39.41819602</v>
      </c>
      <c r="I10" s="43">
        <f t="shared" si="2"/>
        <v>39.41819602</v>
      </c>
      <c r="J10" s="43">
        <f t="shared" si="2"/>
        <v>39.41819602</v>
      </c>
      <c r="K10" s="69">
        <f t="shared" si="2"/>
        <v>39.41819602</v>
      </c>
      <c r="L10" s="29"/>
    </row>
    <row r="11">
      <c r="A11" s="45">
        <v>4.0</v>
      </c>
      <c r="B11" s="64" t="s">
        <v>186</v>
      </c>
      <c r="C11" s="21" t="s">
        <v>187</v>
      </c>
      <c r="D11" s="70" t="s">
        <v>24</v>
      </c>
      <c r="E11" s="21" t="s">
        <v>140</v>
      </c>
      <c r="F11" s="38">
        <v>27.0</v>
      </c>
      <c r="G11" s="38">
        <v>27.0</v>
      </c>
      <c r="H11" s="38">
        <v>27.0</v>
      </c>
      <c r="I11" s="38">
        <v>27.0</v>
      </c>
      <c r="J11" s="38">
        <v>27.0</v>
      </c>
      <c r="K11" s="26">
        <v>26.0</v>
      </c>
      <c r="L11" s="29"/>
    </row>
    <row r="12">
      <c r="A12" s="45">
        <v>5.0</v>
      </c>
      <c r="B12" s="64" t="s">
        <v>188</v>
      </c>
      <c r="C12" s="21" t="s">
        <v>189</v>
      </c>
      <c r="D12" s="70" t="s">
        <v>24</v>
      </c>
      <c r="E12" s="21" t="s">
        <v>140</v>
      </c>
      <c r="F12" s="38">
        <f t="shared" ref="F12:J12" si="3">11+6</f>
        <v>17</v>
      </c>
      <c r="G12" s="38">
        <f t="shared" si="3"/>
        <v>17</v>
      </c>
      <c r="H12" s="38">
        <f t="shared" si="3"/>
        <v>17</v>
      </c>
      <c r="I12" s="38">
        <f t="shared" si="3"/>
        <v>17</v>
      </c>
      <c r="J12" s="38">
        <f t="shared" si="3"/>
        <v>17</v>
      </c>
      <c r="K12" s="26">
        <v>17.0</v>
      </c>
      <c r="L12" s="12"/>
    </row>
    <row r="13">
      <c r="A13" s="71"/>
      <c r="B13" s="31"/>
      <c r="C13" s="32"/>
      <c r="D13" s="32"/>
      <c r="E13" s="32"/>
      <c r="F13" s="1"/>
      <c r="G13" s="1"/>
      <c r="H13" s="1"/>
      <c r="I13" s="1"/>
      <c r="J13" s="1"/>
      <c r="K13" s="1"/>
      <c r="L13" s="1"/>
    </row>
  </sheetData>
  <mergeCells count="8">
    <mergeCell ref="A2:B2"/>
    <mergeCell ref="C2:L2"/>
    <mergeCell ref="A5:A6"/>
    <mergeCell ref="B5:B6"/>
    <mergeCell ref="C5:E5"/>
    <mergeCell ref="F5:K5"/>
    <mergeCell ref="L5:L6"/>
    <mergeCell ref="L8:L12"/>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63"/>
    <col customWidth="1" min="2" max="2" width="20.75"/>
    <col customWidth="1" min="3" max="3" width="21.25"/>
    <col customWidth="1" min="4" max="5" width="9.5"/>
    <col customWidth="1" min="6" max="10" width="10.38"/>
    <col customWidth="1" min="11" max="12" width="9.5"/>
  </cols>
  <sheetData>
    <row r="1">
      <c r="A1" s="1"/>
      <c r="B1" s="1"/>
      <c r="C1" s="1"/>
      <c r="D1" s="1"/>
      <c r="E1" s="1"/>
      <c r="F1" s="1"/>
      <c r="G1" s="1"/>
      <c r="H1" s="1"/>
      <c r="I1" s="1"/>
      <c r="J1" s="1"/>
      <c r="K1" s="1"/>
      <c r="L1" s="1"/>
    </row>
    <row r="2">
      <c r="A2" s="2" t="s">
        <v>190</v>
      </c>
      <c r="C2" s="3" t="s">
        <v>191</v>
      </c>
    </row>
    <row r="3">
      <c r="A3" s="1"/>
      <c r="B3" s="2"/>
      <c r="C3" s="4"/>
      <c r="D3" s="4"/>
      <c r="E3" s="4"/>
      <c r="F3" s="5"/>
    </row>
    <row r="4">
      <c r="A4" s="1"/>
      <c r="B4" s="4"/>
      <c r="C4" s="4"/>
      <c r="D4" s="4"/>
      <c r="E4" s="4"/>
      <c r="F4" s="4"/>
      <c r="G4" s="4"/>
      <c r="H4" s="4"/>
      <c r="I4" s="4"/>
      <c r="J4" s="4"/>
      <c r="K4" s="4"/>
      <c r="L4" s="4"/>
    </row>
    <row r="5">
      <c r="A5" s="6" t="s">
        <v>2</v>
      </c>
      <c r="B5" s="6" t="s">
        <v>3</v>
      </c>
      <c r="C5" s="72" t="s">
        <v>4</v>
      </c>
      <c r="D5" s="8"/>
      <c r="E5" s="9"/>
      <c r="F5" s="73" t="s">
        <v>5</v>
      </c>
      <c r="G5" s="8"/>
      <c r="H5" s="8"/>
      <c r="I5" s="8"/>
      <c r="J5" s="8"/>
      <c r="K5" s="9"/>
      <c r="L5" s="74" t="s">
        <v>6</v>
      </c>
      <c r="M5" s="75"/>
      <c r="N5" s="75"/>
    </row>
    <row r="6">
      <c r="A6" s="12"/>
      <c r="B6" s="12"/>
      <c r="C6" s="76" t="s">
        <v>7</v>
      </c>
      <c r="D6" s="76" t="s">
        <v>8</v>
      </c>
      <c r="E6" s="74" t="s">
        <v>9</v>
      </c>
      <c r="F6" s="77">
        <v>2018.0</v>
      </c>
      <c r="G6" s="77">
        <v>2019.0</v>
      </c>
      <c r="H6" s="77">
        <v>2020.0</v>
      </c>
      <c r="I6" s="77">
        <v>2021.0</v>
      </c>
      <c r="J6" s="77">
        <v>2022.0</v>
      </c>
      <c r="K6" s="78">
        <v>2023.0</v>
      </c>
      <c r="L6" s="12"/>
      <c r="M6" s="75"/>
      <c r="N6" s="75"/>
    </row>
    <row r="7">
      <c r="A7" s="16" t="s">
        <v>10</v>
      </c>
      <c r="B7" s="17" t="s">
        <v>11</v>
      </c>
      <c r="C7" s="16" t="s">
        <v>12</v>
      </c>
      <c r="D7" s="17" t="s">
        <v>13</v>
      </c>
      <c r="E7" s="18" t="s">
        <v>14</v>
      </c>
      <c r="F7" s="16" t="s">
        <v>15</v>
      </c>
      <c r="G7" s="16" t="s">
        <v>16</v>
      </c>
      <c r="H7" s="16" t="s">
        <v>17</v>
      </c>
      <c r="I7" s="16" t="s">
        <v>18</v>
      </c>
      <c r="J7" s="16" t="s">
        <v>19</v>
      </c>
      <c r="K7" s="16" t="s">
        <v>20</v>
      </c>
      <c r="L7" s="16" t="s">
        <v>21</v>
      </c>
    </row>
    <row r="8" ht="72.0" customHeight="1">
      <c r="A8" s="56">
        <v>1.0</v>
      </c>
      <c r="B8" s="20" t="s">
        <v>192</v>
      </c>
      <c r="C8" s="79" t="s">
        <v>193</v>
      </c>
      <c r="D8" s="80" t="s">
        <v>24</v>
      </c>
      <c r="E8" s="79" t="s">
        <v>25</v>
      </c>
      <c r="F8" s="38">
        <v>3189.0</v>
      </c>
      <c r="G8" s="38">
        <v>3353.0</v>
      </c>
      <c r="H8" s="38">
        <v>8008.0</v>
      </c>
      <c r="I8" s="38">
        <v>5231.0</v>
      </c>
      <c r="J8" s="38">
        <v>3946.0</v>
      </c>
      <c r="K8" s="44">
        <v>2189.0</v>
      </c>
      <c r="L8" s="81" t="s">
        <v>157</v>
      </c>
    </row>
    <row r="9">
      <c r="A9" s="29"/>
      <c r="B9" s="82" t="s">
        <v>194</v>
      </c>
      <c r="C9" s="8"/>
      <c r="D9" s="8"/>
      <c r="E9" s="8"/>
      <c r="F9" s="8"/>
      <c r="G9" s="8"/>
      <c r="H9" s="8"/>
      <c r="I9" s="8"/>
      <c r="J9" s="8"/>
      <c r="K9" s="9"/>
      <c r="L9" s="29"/>
    </row>
    <row r="10" ht="72.0" customHeight="1">
      <c r="A10" s="29"/>
      <c r="B10" s="20" t="s">
        <v>195</v>
      </c>
      <c r="C10" s="79" t="s">
        <v>196</v>
      </c>
      <c r="D10" s="80" t="s">
        <v>24</v>
      </c>
      <c r="E10" s="79" t="s">
        <v>25</v>
      </c>
      <c r="F10" s="38">
        <v>67.0</v>
      </c>
      <c r="G10" s="38">
        <v>67.0</v>
      </c>
      <c r="H10" s="38">
        <v>40.0</v>
      </c>
      <c r="I10" s="38">
        <v>33.0</v>
      </c>
      <c r="J10" s="38">
        <v>21.0</v>
      </c>
      <c r="K10" s="44">
        <v>207.0</v>
      </c>
      <c r="L10" s="29"/>
    </row>
    <row r="11">
      <c r="A11" s="29"/>
      <c r="B11" s="20" t="s">
        <v>197</v>
      </c>
      <c r="C11" s="79" t="s">
        <v>198</v>
      </c>
      <c r="D11" s="80" t="s">
        <v>24</v>
      </c>
      <c r="E11" s="79" t="s">
        <v>82</v>
      </c>
      <c r="F11" s="38">
        <v>30.0</v>
      </c>
      <c r="G11" s="38">
        <v>40.0</v>
      </c>
      <c r="H11" s="38">
        <v>198.0</v>
      </c>
      <c r="I11" s="38">
        <v>104.0</v>
      </c>
      <c r="J11" s="38">
        <v>159.0</v>
      </c>
      <c r="K11" s="44">
        <v>166.0</v>
      </c>
      <c r="L11" s="29"/>
    </row>
    <row r="12">
      <c r="A12" s="29"/>
      <c r="B12" s="82" t="s">
        <v>199</v>
      </c>
      <c r="C12" s="8"/>
      <c r="D12" s="8"/>
      <c r="E12" s="8"/>
      <c r="F12" s="8"/>
      <c r="G12" s="8"/>
      <c r="H12" s="8"/>
      <c r="I12" s="8"/>
      <c r="J12" s="8"/>
      <c r="K12" s="9"/>
      <c r="L12" s="29"/>
    </row>
    <row r="13">
      <c r="A13" s="29"/>
      <c r="B13" s="20" t="s">
        <v>200</v>
      </c>
      <c r="C13" s="79" t="s">
        <v>201</v>
      </c>
      <c r="D13" s="80" t="s">
        <v>24</v>
      </c>
      <c r="E13" s="79" t="s">
        <v>25</v>
      </c>
      <c r="F13" s="38">
        <v>76.0</v>
      </c>
      <c r="G13" s="38">
        <v>30.0</v>
      </c>
      <c r="H13" s="38">
        <v>58.0</v>
      </c>
      <c r="I13" s="38">
        <v>58.0</v>
      </c>
      <c r="J13" s="38">
        <v>51.0</v>
      </c>
      <c r="K13" s="44">
        <v>207.0</v>
      </c>
      <c r="L13" s="29"/>
    </row>
    <row r="14">
      <c r="A14" s="29"/>
      <c r="B14" s="20" t="s">
        <v>202</v>
      </c>
      <c r="C14" s="83" t="s">
        <v>203</v>
      </c>
      <c r="D14" s="80" t="s">
        <v>24</v>
      </c>
      <c r="E14" s="79" t="s">
        <v>82</v>
      </c>
      <c r="F14" s="84">
        <v>1654.0</v>
      </c>
      <c r="G14" s="84">
        <v>436.0</v>
      </c>
      <c r="H14" s="84">
        <v>211.0</v>
      </c>
      <c r="I14" s="85">
        <v>942.0</v>
      </c>
      <c r="J14" s="84">
        <v>357.0</v>
      </c>
      <c r="K14" s="44">
        <v>142.0</v>
      </c>
      <c r="L14" s="29"/>
    </row>
    <row r="15">
      <c r="A15" s="29"/>
      <c r="B15" s="82" t="s">
        <v>204</v>
      </c>
      <c r="C15" s="8"/>
      <c r="D15" s="8"/>
      <c r="E15" s="8"/>
      <c r="F15" s="8"/>
      <c r="G15" s="8"/>
      <c r="H15" s="8"/>
      <c r="I15" s="8"/>
      <c r="J15" s="8"/>
      <c r="K15" s="9"/>
      <c r="L15" s="29"/>
    </row>
    <row r="16">
      <c r="A16" s="29"/>
      <c r="B16" s="20" t="s">
        <v>205</v>
      </c>
      <c r="C16" s="79" t="s">
        <v>206</v>
      </c>
      <c r="D16" s="80" t="s">
        <v>24</v>
      </c>
      <c r="E16" s="79" t="s">
        <v>25</v>
      </c>
      <c r="F16" s="84">
        <v>16.0</v>
      </c>
      <c r="G16" s="84">
        <v>36.0</v>
      </c>
      <c r="H16" s="84">
        <v>48.0</v>
      </c>
      <c r="I16" s="86">
        <v>40.0</v>
      </c>
      <c r="J16" s="84">
        <v>7.0</v>
      </c>
      <c r="K16" s="44">
        <v>18.0</v>
      </c>
      <c r="L16" s="29"/>
    </row>
    <row r="17">
      <c r="A17" s="29"/>
      <c r="B17" s="20" t="s">
        <v>207</v>
      </c>
      <c r="C17" s="83" t="s">
        <v>208</v>
      </c>
      <c r="D17" s="80" t="s">
        <v>24</v>
      </c>
      <c r="E17" s="79" t="s">
        <v>82</v>
      </c>
      <c r="F17" s="84">
        <v>100.0</v>
      </c>
      <c r="G17" s="84">
        <v>122.0</v>
      </c>
      <c r="H17" s="84">
        <v>72.0</v>
      </c>
      <c r="I17" s="84">
        <v>0.0</v>
      </c>
      <c r="J17" s="84">
        <v>55.0</v>
      </c>
      <c r="K17" s="44">
        <v>99.0</v>
      </c>
      <c r="L17" s="29"/>
    </row>
    <row r="18">
      <c r="A18" s="29"/>
      <c r="B18" s="82" t="s">
        <v>209</v>
      </c>
      <c r="C18" s="8"/>
      <c r="D18" s="8"/>
      <c r="E18" s="8"/>
      <c r="F18" s="8"/>
      <c r="G18" s="8"/>
      <c r="H18" s="8"/>
      <c r="I18" s="8"/>
      <c r="J18" s="8"/>
      <c r="K18" s="9"/>
      <c r="L18" s="29"/>
    </row>
    <row r="19">
      <c r="A19" s="29"/>
      <c r="B19" s="20" t="s">
        <v>210</v>
      </c>
      <c r="C19" s="79" t="s">
        <v>211</v>
      </c>
      <c r="D19" s="80" t="s">
        <v>24</v>
      </c>
      <c r="E19" s="79" t="s">
        <v>25</v>
      </c>
      <c r="F19" s="84">
        <v>6.0</v>
      </c>
      <c r="G19" s="84">
        <v>12.0</v>
      </c>
      <c r="H19" s="84">
        <v>11.0</v>
      </c>
      <c r="I19" s="84">
        <v>0.0</v>
      </c>
      <c r="J19" s="84">
        <v>0.0</v>
      </c>
      <c r="K19" s="44">
        <v>0.0</v>
      </c>
      <c r="L19" s="29"/>
    </row>
    <row r="20">
      <c r="A20" s="29"/>
      <c r="B20" s="20" t="s">
        <v>212</v>
      </c>
      <c r="C20" s="83" t="s">
        <v>213</v>
      </c>
      <c r="D20" s="80" t="s">
        <v>24</v>
      </c>
      <c r="E20" s="79" t="s">
        <v>82</v>
      </c>
      <c r="F20" s="84">
        <v>6.0</v>
      </c>
      <c r="G20" s="84">
        <v>12.0</v>
      </c>
      <c r="H20" s="84">
        <v>11.0</v>
      </c>
      <c r="I20" s="84">
        <v>0.0</v>
      </c>
      <c r="J20" s="84">
        <v>0.0</v>
      </c>
      <c r="K20" s="44">
        <v>0.0</v>
      </c>
      <c r="L20" s="29"/>
    </row>
    <row r="21">
      <c r="A21" s="29"/>
      <c r="B21" s="82" t="s">
        <v>214</v>
      </c>
      <c r="C21" s="8"/>
      <c r="D21" s="8"/>
      <c r="E21" s="8"/>
      <c r="F21" s="8"/>
      <c r="G21" s="8"/>
      <c r="H21" s="8"/>
      <c r="I21" s="8"/>
      <c r="J21" s="8"/>
      <c r="K21" s="9"/>
      <c r="L21" s="29"/>
    </row>
    <row r="22">
      <c r="A22" s="29"/>
      <c r="B22" s="20" t="s">
        <v>215</v>
      </c>
      <c r="C22" s="79" t="s">
        <v>216</v>
      </c>
      <c r="D22" s="80" t="s">
        <v>24</v>
      </c>
      <c r="E22" s="79" t="s">
        <v>25</v>
      </c>
      <c r="F22" s="84">
        <v>12.0</v>
      </c>
      <c r="G22" s="84">
        <v>12.0</v>
      </c>
      <c r="H22" s="84">
        <v>10.0</v>
      </c>
      <c r="I22" s="84">
        <v>17.0</v>
      </c>
      <c r="J22" s="84">
        <v>4.0</v>
      </c>
      <c r="K22" s="44">
        <v>15.0</v>
      </c>
      <c r="L22" s="29"/>
    </row>
    <row r="23">
      <c r="A23" s="29"/>
      <c r="B23" s="20" t="s">
        <v>217</v>
      </c>
      <c r="C23" s="83" t="s">
        <v>218</v>
      </c>
      <c r="D23" s="80" t="s">
        <v>24</v>
      </c>
      <c r="E23" s="79" t="s">
        <v>82</v>
      </c>
      <c r="F23" s="84">
        <v>12.0</v>
      </c>
      <c r="G23" s="84">
        <v>12.0</v>
      </c>
      <c r="H23" s="84">
        <v>10.0</v>
      </c>
      <c r="I23" s="84">
        <v>17.0</v>
      </c>
      <c r="J23" s="84">
        <v>22.0</v>
      </c>
      <c r="K23" s="44">
        <v>33.0</v>
      </c>
      <c r="L23" s="29"/>
    </row>
    <row r="24">
      <c r="A24" s="29"/>
      <c r="B24" s="20" t="s">
        <v>219</v>
      </c>
      <c r="C24" s="79" t="s">
        <v>220</v>
      </c>
      <c r="D24" s="80" t="s">
        <v>24</v>
      </c>
      <c r="E24" s="79" t="s">
        <v>25</v>
      </c>
      <c r="F24" s="84">
        <v>24.0</v>
      </c>
      <c r="G24" s="84">
        <v>40.0</v>
      </c>
      <c r="H24" s="84">
        <v>40.0</v>
      </c>
      <c r="I24" s="84">
        <v>32.0</v>
      </c>
      <c r="J24" s="42">
        <v>0.0</v>
      </c>
      <c r="K24" s="44">
        <v>17.0</v>
      </c>
      <c r="L24" s="29"/>
    </row>
    <row r="25">
      <c r="A25" s="29"/>
      <c r="B25" s="87" t="s">
        <v>221</v>
      </c>
      <c r="C25" s="8"/>
      <c r="D25" s="8"/>
      <c r="E25" s="8"/>
      <c r="F25" s="8"/>
      <c r="G25" s="8"/>
      <c r="H25" s="8"/>
      <c r="I25" s="8"/>
      <c r="J25" s="8"/>
      <c r="K25" s="9"/>
      <c r="L25" s="29"/>
    </row>
    <row r="26">
      <c r="A26" s="29"/>
      <c r="B26" s="20" t="s">
        <v>222</v>
      </c>
      <c r="C26" s="79" t="s">
        <v>223</v>
      </c>
      <c r="D26" s="80" t="s">
        <v>24</v>
      </c>
      <c r="E26" s="79" t="s">
        <v>25</v>
      </c>
      <c r="F26" s="84">
        <v>85.0</v>
      </c>
      <c r="G26" s="84">
        <v>0.0</v>
      </c>
      <c r="H26" s="84">
        <v>24.0</v>
      </c>
      <c r="I26" s="84">
        <v>38.0</v>
      </c>
      <c r="J26" s="84">
        <v>69.0</v>
      </c>
      <c r="K26" s="44">
        <v>48.0</v>
      </c>
      <c r="L26" s="29"/>
    </row>
    <row r="27">
      <c r="A27" s="29"/>
      <c r="B27" s="20" t="s">
        <v>224</v>
      </c>
      <c r="C27" s="83" t="s">
        <v>225</v>
      </c>
      <c r="D27" s="80" t="s">
        <v>24</v>
      </c>
      <c r="E27" s="79" t="s">
        <v>226</v>
      </c>
      <c r="F27" s="84">
        <f t="shared" ref="F27:K27" si="1">SUM(F28:F32)</f>
        <v>1133</v>
      </c>
      <c r="G27" s="84">
        <f t="shared" si="1"/>
        <v>2500</v>
      </c>
      <c r="H27" s="84">
        <f t="shared" si="1"/>
        <v>4611</v>
      </c>
      <c r="I27" s="84">
        <f t="shared" si="1"/>
        <v>1670</v>
      </c>
      <c r="J27" s="84">
        <f t="shared" si="1"/>
        <v>2507</v>
      </c>
      <c r="K27" s="44">
        <f t="shared" si="1"/>
        <v>1678</v>
      </c>
      <c r="L27" s="29"/>
    </row>
    <row r="28">
      <c r="A28" s="29"/>
      <c r="B28" s="20" t="s">
        <v>227</v>
      </c>
      <c r="C28" s="79" t="s">
        <v>228</v>
      </c>
      <c r="D28" s="80" t="s">
        <v>24</v>
      </c>
      <c r="E28" s="79" t="s">
        <v>226</v>
      </c>
      <c r="F28" s="84">
        <v>614.0</v>
      </c>
      <c r="G28" s="84">
        <v>1279.0</v>
      </c>
      <c r="H28" s="84">
        <v>0.0</v>
      </c>
      <c r="I28" s="84">
        <v>835.0</v>
      </c>
      <c r="J28" s="84">
        <v>1378.0</v>
      </c>
      <c r="K28" s="44">
        <v>996.0</v>
      </c>
      <c r="L28" s="29"/>
    </row>
    <row r="29">
      <c r="A29" s="29"/>
      <c r="B29" s="20" t="s">
        <v>229</v>
      </c>
      <c r="C29" s="79" t="s">
        <v>230</v>
      </c>
      <c r="D29" s="80" t="s">
        <v>24</v>
      </c>
      <c r="E29" s="79" t="s">
        <v>226</v>
      </c>
      <c r="F29" s="84">
        <v>165.0</v>
      </c>
      <c r="G29" s="84">
        <v>155.0</v>
      </c>
      <c r="H29" s="84">
        <v>4312.0</v>
      </c>
      <c r="I29" s="84">
        <v>536.0</v>
      </c>
      <c r="J29" s="84">
        <v>8.0</v>
      </c>
      <c r="K29" s="44">
        <v>21.0</v>
      </c>
      <c r="L29" s="29"/>
    </row>
    <row r="30">
      <c r="A30" s="29"/>
      <c r="B30" s="20" t="s">
        <v>231</v>
      </c>
      <c r="C30" s="79" t="s">
        <v>232</v>
      </c>
      <c r="D30" s="80" t="s">
        <v>24</v>
      </c>
      <c r="E30" s="79" t="s">
        <v>226</v>
      </c>
      <c r="F30" s="84">
        <v>354.0</v>
      </c>
      <c r="G30" s="84">
        <v>1066.0</v>
      </c>
      <c r="H30" s="84">
        <v>296.0</v>
      </c>
      <c r="I30" s="84">
        <v>296.0</v>
      </c>
      <c r="J30" s="84">
        <v>1032.0</v>
      </c>
      <c r="K30" s="44">
        <v>269.0</v>
      </c>
      <c r="L30" s="29"/>
    </row>
    <row r="31">
      <c r="A31" s="29"/>
      <c r="B31" s="20" t="s">
        <v>233</v>
      </c>
      <c r="C31" s="79" t="s">
        <v>234</v>
      </c>
      <c r="D31" s="80" t="s">
        <v>24</v>
      </c>
      <c r="E31" s="79" t="s">
        <v>226</v>
      </c>
      <c r="F31" s="84">
        <v>0.0</v>
      </c>
      <c r="G31" s="84">
        <v>0.0</v>
      </c>
      <c r="H31" s="84">
        <v>3.0</v>
      </c>
      <c r="I31" s="84">
        <v>3.0</v>
      </c>
      <c r="J31" s="84">
        <v>0.0</v>
      </c>
      <c r="K31" s="44">
        <v>21.0</v>
      </c>
      <c r="L31" s="29"/>
    </row>
    <row r="32">
      <c r="A32" s="29"/>
      <c r="B32" s="20" t="s">
        <v>235</v>
      </c>
      <c r="C32" s="79" t="s">
        <v>236</v>
      </c>
      <c r="D32" s="80" t="s">
        <v>24</v>
      </c>
      <c r="E32" s="79" t="s">
        <v>82</v>
      </c>
      <c r="F32" s="84">
        <v>0.0</v>
      </c>
      <c r="G32" s="84">
        <v>0.0</v>
      </c>
      <c r="H32" s="84">
        <v>0.0</v>
      </c>
      <c r="I32" s="84">
        <v>0.0</v>
      </c>
      <c r="J32" s="84">
        <v>89.0</v>
      </c>
      <c r="K32" s="44">
        <v>371.0</v>
      </c>
      <c r="L32" s="29"/>
    </row>
    <row r="33">
      <c r="A33" s="29"/>
      <c r="B33" s="82" t="s">
        <v>237</v>
      </c>
      <c r="C33" s="8"/>
      <c r="D33" s="8"/>
      <c r="E33" s="8"/>
      <c r="F33" s="8"/>
      <c r="G33" s="8"/>
      <c r="H33" s="8"/>
      <c r="I33" s="8"/>
      <c r="J33" s="8"/>
      <c r="K33" s="9"/>
      <c r="L33" s="29"/>
    </row>
    <row r="34">
      <c r="A34" s="29"/>
      <c r="B34" s="20" t="s">
        <v>238</v>
      </c>
      <c r="C34" s="79" t="s">
        <v>239</v>
      </c>
      <c r="D34" s="80" t="s">
        <v>24</v>
      </c>
      <c r="E34" s="79" t="s">
        <v>25</v>
      </c>
      <c r="F34" s="42">
        <v>0.0</v>
      </c>
      <c r="G34" s="42">
        <v>0.0</v>
      </c>
      <c r="H34" s="84">
        <v>550.0</v>
      </c>
      <c r="I34" s="84">
        <v>730.0</v>
      </c>
      <c r="J34" s="84">
        <v>320.0</v>
      </c>
      <c r="K34" s="44">
        <v>0.0</v>
      </c>
      <c r="L34" s="29"/>
    </row>
    <row r="35">
      <c r="A35" s="12"/>
      <c r="B35" s="20" t="s">
        <v>240</v>
      </c>
      <c r="C35" s="20" t="s">
        <v>241</v>
      </c>
      <c r="D35" s="80" t="s">
        <v>24</v>
      </c>
      <c r="E35" s="79" t="s">
        <v>82</v>
      </c>
      <c r="F35" s="38">
        <v>0.0</v>
      </c>
      <c r="G35" s="38">
        <v>0.0</v>
      </c>
      <c r="H35" s="84">
        <v>2895.0</v>
      </c>
      <c r="I35" s="84">
        <v>2498.0</v>
      </c>
      <c r="J35" s="84">
        <v>978.0</v>
      </c>
      <c r="K35" s="44">
        <v>0.0</v>
      </c>
      <c r="L35" s="29"/>
    </row>
    <row r="36">
      <c r="A36" s="45">
        <v>2.0</v>
      </c>
      <c r="B36" s="20" t="s">
        <v>242</v>
      </c>
      <c r="C36" s="79" t="s">
        <v>243</v>
      </c>
      <c r="D36" s="79" t="s">
        <v>244</v>
      </c>
      <c r="E36" s="79" t="s">
        <v>76</v>
      </c>
      <c r="F36" s="43">
        <f>3189/985543*10000</f>
        <v>32.35779667</v>
      </c>
      <c r="G36" s="43">
        <f>3353/1003246*10000</f>
        <v>33.42151377</v>
      </c>
      <c r="H36" s="43">
        <f>8008/1011425*10000</f>
        <v>79.17542082</v>
      </c>
      <c r="I36" s="43">
        <f>5231/1021920*10000</f>
        <v>51.18795992</v>
      </c>
      <c r="J36" s="46">
        <f>3946/1027521*10000</f>
        <v>38.40310806</v>
      </c>
      <c r="K36" s="88">
        <f>2189/1027521*10000</f>
        <v>21.30370085</v>
      </c>
      <c r="L36" s="29"/>
      <c r="N36" s="89"/>
    </row>
    <row r="37">
      <c r="A37" s="45">
        <v>3.0</v>
      </c>
      <c r="B37" s="20" t="s">
        <v>245</v>
      </c>
      <c r="C37" s="90" t="s">
        <v>246</v>
      </c>
      <c r="D37" s="79" t="s">
        <v>247</v>
      </c>
      <c r="E37" s="79" t="s">
        <v>69</v>
      </c>
      <c r="F37" s="43">
        <v>0.0</v>
      </c>
      <c r="G37" s="43">
        <f t="shared" ref="G37:K37" si="2">F36-G36</f>
        <v>-1.0637171</v>
      </c>
      <c r="H37" s="43">
        <f t="shared" si="2"/>
        <v>-45.75390705</v>
      </c>
      <c r="I37" s="91">
        <f t="shared" si="2"/>
        <v>27.9874609</v>
      </c>
      <c r="J37" s="91">
        <f t="shared" si="2"/>
        <v>12.78485186</v>
      </c>
      <c r="K37" s="88">
        <f t="shared" si="2"/>
        <v>17.09940721</v>
      </c>
      <c r="L37" s="29"/>
    </row>
    <row r="38">
      <c r="A38" s="45">
        <v>4.0</v>
      </c>
      <c r="B38" s="20" t="s">
        <v>248</v>
      </c>
      <c r="C38" s="79" t="s">
        <v>249</v>
      </c>
      <c r="D38" s="70" t="s">
        <v>250</v>
      </c>
      <c r="E38" s="79" t="s">
        <v>251</v>
      </c>
      <c r="F38" s="92">
        <v>171.0</v>
      </c>
      <c r="G38" s="38">
        <v>163.0</v>
      </c>
      <c r="H38" s="38">
        <v>192.0</v>
      </c>
      <c r="I38" s="38">
        <v>142.0</v>
      </c>
      <c r="J38" s="38">
        <v>173.0</v>
      </c>
      <c r="K38" s="44">
        <v>146.0</v>
      </c>
      <c r="L38" s="29"/>
    </row>
    <row r="39">
      <c r="A39" s="45">
        <v>5.0</v>
      </c>
      <c r="B39" s="20" t="s">
        <v>252</v>
      </c>
      <c r="C39" s="79" t="s">
        <v>253</v>
      </c>
      <c r="D39" s="79" t="s">
        <v>254</v>
      </c>
      <c r="E39" s="79" t="s">
        <v>76</v>
      </c>
      <c r="F39" s="43">
        <f>F38/985543*10000</f>
        <v>1.735084111</v>
      </c>
      <c r="G39" s="43">
        <f>G38/1003246*10000</f>
        <v>1.624726139</v>
      </c>
      <c r="H39" s="43">
        <f>H38/1011425*10000</f>
        <v>1.898311788</v>
      </c>
      <c r="I39" s="43">
        <f>I38/1021920*10000</f>
        <v>1.389541256</v>
      </c>
      <c r="J39" s="43">
        <f>J38/1027521*10000</f>
        <v>1.683663886</v>
      </c>
      <c r="K39" s="88">
        <f>189/1027521*10000</f>
        <v>1.839378465</v>
      </c>
      <c r="L39" s="12"/>
    </row>
    <row r="40">
      <c r="A40" s="30"/>
      <c r="B40" s="31"/>
    </row>
  </sheetData>
  <mergeCells count="17">
    <mergeCell ref="A2:B2"/>
    <mergeCell ref="C2:L2"/>
    <mergeCell ref="F3:L3"/>
    <mergeCell ref="B5:B6"/>
    <mergeCell ref="C5:E5"/>
    <mergeCell ref="F5:K5"/>
    <mergeCell ref="L5:L6"/>
    <mergeCell ref="B21:K21"/>
    <mergeCell ref="B25:K25"/>
    <mergeCell ref="A5:A6"/>
    <mergeCell ref="A8:A35"/>
    <mergeCell ref="L8:L39"/>
    <mergeCell ref="B9:K9"/>
    <mergeCell ref="B12:K12"/>
    <mergeCell ref="B15:K15"/>
    <mergeCell ref="B18:K18"/>
    <mergeCell ref="B33:K33"/>
  </mergeCells>
  <drawing r:id="rId1"/>
</worksheet>
</file>