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rekap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<sst xmlns="http://schemas.openxmlformats.org/spreadsheetml/2006/main" count="138" uniqueCount="71">
  <si>
    <t xml:space="preserve">REKAPITULASI KEJADIAN BENCANA KABUPATEN PURBALINGGA </t>
  </si>
  <si>
    <t>JUMLAH KEJADIAN BENCANA 2017</t>
  </si>
  <si>
    <t>JATENG</t>
  </si>
  <si>
    <t>NAS</t>
  </si>
  <si>
    <t>PBG</t>
  </si>
  <si>
    <t>Jumlah</t>
  </si>
  <si>
    <t>Terdampak</t>
  </si>
  <si>
    <t>Jumlah penerima bantuan</t>
  </si>
  <si>
    <t>KEJ</t>
  </si>
  <si>
    <t>%</t>
  </si>
  <si>
    <t>No.</t>
  </si>
  <si>
    <t>Bulan</t>
  </si>
  <si>
    <t>Kejadian</t>
  </si>
  <si>
    <t>Jiwa</t>
  </si>
  <si>
    <t>Rumah</t>
  </si>
  <si>
    <t>Jumlah kerugian</t>
  </si>
  <si>
    <t>Jumlah KK</t>
  </si>
  <si>
    <t>Besar bantuan</t>
  </si>
  <si>
    <t>Keterangan</t>
  </si>
  <si>
    <t>ANGIN</t>
  </si>
  <si>
    <t>Meninggal</t>
  </si>
  <si>
    <t>Luka</t>
  </si>
  <si>
    <t>Roboh</t>
  </si>
  <si>
    <t>R. berat</t>
  </si>
  <si>
    <t>R. sedang</t>
  </si>
  <si>
    <t>R. ringan</t>
  </si>
  <si>
    <t>Terancam</t>
  </si>
  <si>
    <t>KEBAKARAN</t>
  </si>
  <si>
    <t>BANJIR</t>
  </si>
  <si>
    <t>kali</t>
  </si>
  <si>
    <t>org</t>
  </si>
  <si>
    <t>unit</t>
  </si>
  <si>
    <t>TANAH  LONGSOR</t>
  </si>
  <si>
    <t>GEMPA</t>
  </si>
  <si>
    <t>banjir &amp;longsor</t>
  </si>
  <si>
    <t>kekeringan</t>
  </si>
  <si>
    <t>gelombang psg</t>
  </si>
  <si>
    <t>letusan gnung</t>
  </si>
  <si>
    <t>nas</t>
  </si>
  <si>
    <t>pbg</t>
  </si>
  <si>
    <t>prov</t>
  </si>
  <si>
    <t>md/hilang</t>
  </si>
  <si>
    <t>APBD</t>
  </si>
  <si>
    <t>kab</t>
  </si>
  <si>
    <t>kab/kota</t>
  </si>
  <si>
    <t>luka-luka</t>
  </si>
  <si>
    <t>PMI</t>
  </si>
  <si>
    <t>Kepala Pelaksana BPBD</t>
  </si>
  <si>
    <t>kota</t>
  </si>
  <si>
    <t>mengungsi/</t>
  </si>
  <si>
    <t>Baznas</t>
  </si>
  <si>
    <t>kec</t>
  </si>
  <si>
    <t>menderita</t>
  </si>
  <si>
    <t>OWABONG</t>
  </si>
  <si>
    <t>kel</t>
  </si>
  <si>
    <t>kel/desa</t>
  </si>
  <si>
    <t>r rusak</t>
  </si>
  <si>
    <t>desa</t>
  </si>
  <si>
    <t>Drs. Much Umar Faozi</t>
  </si>
  <si>
    <t>luas wil</t>
  </si>
  <si>
    <t>Penerima bantuan logistik</t>
  </si>
  <si>
    <t>Pembina Tingkat I</t>
  </si>
  <si>
    <t>pend</t>
  </si>
  <si>
    <t>Penerima bantuan uang</t>
  </si>
  <si>
    <t>NIP. 19681022 199402 1 001</t>
  </si>
  <si>
    <t>Bantuan Bronjong</t>
  </si>
  <si>
    <t>Jumlah seluruh bantuan ......................</t>
  </si>
  <si>
    <t>Prosentase bantuan dengan kerugian</t>
  </si>
  <si>
    <t>Kecamatan terdampak</t>
  </si>
  <si>
    <t>Desa Terdampak</t>
  </si>
  <si>
    <t>bantuan log dinsos</t>
  </si>
</sst>
</file>

<file path=xl/styles.xml><?xml version="1.0" encoding="utf-8"?>
<styleSheet xmlns="http://schemas.openxmlformats.org/spreadsheetml/2006/main">
  <numFmts count="6">
    <numFmt numFmtId="176" formatCode="0.0"/>
    <numFmt numFmtId="43" formatCode="_-* #,##0.00_-;\-* #,##0.00_-;_-* &quot;-&quot;??_-;_-@_-"/>
    <numFmt numFmtId="44" formatCode="_-&quot;£&quot;* #,##0.00_-;\-&quot;£&quot;* #,##0.00_-;_-&quot;£&quot;* &quot;-&quot;??_-;_-@_-"/>
    <numFmt numFmtId="177" formatCode="_(* #,##0_);_(* \(#,##0\);_(* &quot;-&quot;_);_(@_)"/>
    <numFmt numFmtId="178" formatCode="_(* #,##0.00_);_(* \(#,##0.00\);_(* &quot;-&quot;_);_(@_)"/>
    <numFmt numFmtId="42" formatCode="_-&quot;£&quot;* #,##0_-;\-&quot;£&quot;* #,##0_-;_-&quot;£&quot;* &quot;-&quot;_-;_-@_-"/>
  </numFmts>
  <fonts count="29">
    <font>
      <sz val="11"/>
      <color theme="1"/>
      <name val="Calibri"/>
      <family val="2"/>
      <charset val="1"/>
      <scheme val="minor"/>
    </font>
    <font>
      <sz val="10"/>
      <color theme="1"/>
      <name val="Arial Narrow"/>
      <family val="2"/>
      <charset val="0"/>
    </font>
    <font>
      <sz val="11"/>
      <color theme="1"/>
      <name val="Arial Narrow"/>
      <family val="2"/>
      <charset val="0"/>
    </font>
    <font>
      <sz val="11"/>
      <name val="Arial Narrow"/>
      <family val="2"/>
      <charset val="0"/>
    </font>
    <font>
      <sz val="8"/>
      <color theme="1"/>
      <name val="Arial Narrow"/>
      <family val="2"/>
      <charset val="0"/>
    </font>
    <font>
      <u/>
      <sz val="10"/>
      <color theme="1"/>
      <name val="Arial Narrow"/>
      <family val="2"/>
      <charset val="0"/>
    </font>
    <font>
      <sz val="10"/>
      <name val="Arial Narrow"/>
      <family val="2"/>
      <charset val="0"/>
    </font>
    <font>
      <sz val="8"/>
      <name val="Arial Narrow"/>
      <family val="2"/>
      <charset val="0"/>
    </font>
    <font>
      <sz val="10"/>
      <color rgb="FF45484F"/>
      <name val="Arial Narrow"/>
      <family val="2"/>
      <charset val="0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hair">
        <color auto="true"/>
      </top>
      <bottom style="hair">
        <color auto="true"/>
      </bottom>
      <diagonal/>
    </border>
    <border>
      <left style="thin">
        <color auto="true"/>
      </left>
      <right style="thin">
        <color auto="true"/>
      </right>
      <top style="hair">
        <color auto="true"/>
      </top>
      <bottom style="hair">
        <color auto="true"/>
      </bottom>
      <diagonal/>
    </border>
    <border>
      <left/>
      <right style="thin">
        <color auto="true"/>
      </right>
      <top style="hair">
        <color auto="true"/>
      </top>
      <bottom style="hair">
        <color auto="true"/>
      </bottom>
      <diagonal/>
    </border>
    <border>
      <left style="thin">
        <color auto="true"/>
      </left>
      <right/>
      <top style="thin">
        <color auto="true"/>
      </top>
      <bottom style="double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hair">
        <color auto="true"/>
      </top>
      <bottom style="hair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9" fillId="3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4" fillId="0" borderId="28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8" fillId="0" borderId="25" applyNumberFormat="false" applyFill="false" applyAlignment="false" applyProtection="false">
      <alignment vertical="center"/>
    </xf>
    <xf numFmtId="0" fontId="17" fillId="4" borderId="24" applyNumberFormat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8" borderId="26" applyNumberFormat="false" applyFont="false" applyAlignment="false" applyProtection="false">
      <alignment vertical="center"/>
    </xf>
    <xf numFmtId="0" fontId="16" fillId="5" borderId="23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4" borderId="23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6" fillId="0" borderId="2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22" applyNumberFormat="false" applyFill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13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0" borderId="22" applyNumberFormat="false" applyFill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3" fillId="16" borderId="27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</cellStyleXfs>
  <cellXfs count="92">
    <xf numFmtId="0" fontId="0" fillId="0" borderId="0" xfId="0"/>
    <xf numFmtId="0" fontId="1" fillId="0" borderId="0" xfId="0" applyFont="true"/>
    <xf numFmtId="0" fontId="2" fillId="0" borderId="0" xfId="0" applyFont="true"/>
    <xf numFmtId="0" fontId="1" fillId="0" borderId="0" xfId="0" applyFont="true" applyAlignment="true">
      <alignment horizontal="centerContinuous"/>
    </xf>
    <xf numFmtId="0" fontId="3" fillId="0" borderId="0" xfId="0" applyFont="true" applyFill="true" applyAlignment="true">
      <alignment horizontal="centerContinuous"/>
    </xf>
    <xf numFmtId="0" fontId="1" fillId="0" borderId="1" xfId="0" applyFont="true" applyBorder="true"/>
    <xf numFmtId="0" fontId="1" fillId="0" borderId="2" xfId="0" applyFont="true" applyBorder="true"/>
    <xf numFmtId="0" fontId="1" fillId="0" borderId="1" xfId="0" applyFont="true" applyBorder="true" applyAlignment="true">
      <alignment horizontal="centerContinuous"/>
    </xf>
    <xf numFmtId="0" fontId="1" fillId="0" borderId="3" xfId="0" applyFont="true" applyBorder="true" applyAlignment="true">
      <alignment horizontal="centerContinuous"/>
    </xf>
    <xf numFmtId="0" fontId="1" fillId="0" borderId="4" xfId="0" applyFont="true" applyBorder="true" applyAlignment="true">
      <alignment horizontal="center"/>
    </xf>
    <xf numFmtId="0" fontId="1" fillId="0" borderId="5" xfId="0" applyFont="true" applyBorder="true" applyAlignment="true">
      <alignment horizontal="center"/>
    </xf>
    <xf numFmtId="0" fontId="1" fillId="0" borderId="4" xfId="0" applyFont="true" applyBorder="true" applyAlignment="true">
      <alignment horizontal="centerContinuous"/>
    </xf>
    <xf numFmtId="0" fontId="1" fillId="0" borderId="6" xfId="0" applyFont="true" applyBorder="true" applyAlignment="true">
      <alignment horizontal="centerContinuous"/>
    </xf>
    <xf numFmtId="0" fontId="1" fillId="0" borderId="7" xfId="0" applyFont="true" applyBorder="true"/>
    <xf numFmtId="0" fontId="1" fillId="0" borderId="8" xfId="0" applyFont="true" applyBorder="true"/>
    <xf numFmtId="0" fontId="1" fillId="0" borderId="9" xfId="0" applyFont="true" applyBorder="true"/>
    <xf numFmtId="0" fontId="1" fillId="0" borderId="4" xfId="0" applyFont="true" applyBorder="true"/>
    <xf numFmtId="0" fontId="1" fillId="0" borderId="3" xfId="0" applyFont="true" applyBorder="true"/>
    <xf numFmtId="177" fontId="1" fillId="0" borderId="10" xfId="37" applyFont="true" applyBorder="true" applyAlignment="true">
      <alignment vertical="center"/>
    </xf>
    <xf numFmtId="0" fontId="1" fillId="0" borderId="11" xfId="0" applyFont="true" applyBorder="true" applyAlignment="true">
      <alignment vertical="center" wrapText="true"/>
    </xf>
    <xf numFmtId="0" fontId="1" fillId="0" borderId="12" xfId="0" applyFont="true" applyBorder="true" applyAlignment="true">
      <alignment vertical="center"/>
    </xf>
    <xf numFmtId="177" fontId="1" fillId="0" borderId="10" xfId="37" applyFont="true" applyBorder="true"/>
    <xf numFmtId="0" fontId="1" fillId="0" borderId="11" xfId="0" applyFont="true" applyBorder="true" applyAlignment="true">
      <alignment vertical="center"/>
    </xf>
    <xf numFmtId="177" fontId="1" fillId="0" borderId="10" xfId="37" applyFont="true" applyBorder="true" applyAlignment="true">
      <alignment vertical="top"/>
    </xf>
    <xf numFmtId="0" fontId="1" fillId="0" borderId="11" xfId="0" applyFont="true" applyFill="true" applyBorder="true" applyAlignment="true">
      <alignment vertical="center"/>
    </xf>
    <xf numFmtId="177" fontId="1" fillId="0" borderId="10" xfId="37" applyFont="true" applyBorder="true" applyAlignment="true">
      <alignment horizontal="center" vertical="center"/>
    </xf>
    <xf numFmtId="0" fontId="1" fillId="0" borderId="11" xfId="0" applyFont="true" applyFill="true" applyBorder="true" applyAlignment="true">
      <alignment vertical="center" wrapText="true"/>
    </xf>
    <xf numFmtId="177" fontId="1" fillId="0" borderId="10" xfId="37" applyFont="true" applyBorder="true" applyAlignment="true">
      <alignment horizontal="left" vertical="center"/>
    </xf>
    <xf numFmtId="0" fontId="1" fillId="0" borderId="12" xfId="0" applyFont="true" applyBorder="true" applyAlignment="true">
      <alignment horizontal="left" vertical="center"/>
    </xf>
    <xf numFmtId="0" fontId="1" fillId="0" borderId="13" xfId="0" applyFont="true" applyBorder="true"/>
    <xf numFmtId="177" fontId="1" fillId="0" borderId="13" xfId="0" applyNumberFormat="true" applyFont="true" applyBorder="true"/>
    <xf numFmtId="0" fontId="1" fillId="0" borderId="14" xfId="0" applyFont="true" applyBorder="true"/>
    <xf numFmtId="177" fontId="1" fillId="0" borderId="0" xfId="0" applyNumberFormat="true" applyFont="true" applyAlignment="true">
      <alignment horizontal="center"/>
    </xf>
    <xf numFmtId="177" fontId="1" fillId="0" borderId="0" xfId="0" applyNumberFormat="true" applyFont="true" applyBorder="true" applyAlignment="true">
      <alignment horizontal="center"/>
    </xf>
    <xf numFmtId="177" fontId="1" fillId="0" borderId="15" xfId="0" applyNumberFormat="true" applyFont="true" applyBorder="true" applyAlignment="true">
      <alignment horizontal="center"/>
    </xf>
    <xf numFmtId="177" fontId="1" fillId="0" borderId="0" xfId="37" applyFont="true"/>
    <xf numFmtId="0" fontId="1" fillId="0" borderId="16" xfId="0" applyFont="true" applyBorder="true" applyAlignment="true">
      <alignment horizontal="centerContinuous"/>
    </xf>
    <xf numFmtId="0" fontId="1" fillId="0" borderId="17" xfId="0" applyFont="true" applyBorder="true" applyAlignment="true">
      <alignment horizontal="centerContinuous"/>
    </xf>
    <xf numFmtId="0" fontId="1" fillId="0" borderId="18" xfId="0" applyFont="true" applyBorder="true" applyAlignment="true">
      <alignment horizontal="centerContinuous"/>
    </xf>
    <xf numFmtId="0" fontId="1" fillId="0" borderId="15" xfId="0" applyFont="true" applyBorder="true" applyAlignment="true">
      <alignment horizontal="centerContinuous"/>
    </xf>
    <xf numFmtId="0" fontId="1" fillId="0" borderId="0" xfId="0" applyFont="true" applyBorder="true"/>
    <xf numFmtId="177" fontId="1" fillId="0" borderId="19" xfId="37" applyFont="true" applyBorder="true" applyAlignment="true">
      <alignment vertical="center"/>
    </xf>
    <xf numFmtId="0" fontId="1" fillId="0" borderId="19" xfId="0" applyFont="true" applyBorder="true" applyAlignment="true">
      <alignment vertical="center"/>
    </xf>
    <xf numFmtId="177" fontId="1" fillId="0" borderId="19" xfId="37" applyFont="true" applyBorder="true" applyAlignment="true">
      <alignment horizontal="left" vertical="center"/>
    </xf>
    <xf numFmtId="0" fontId="1" fillId="0" borderId="19" xfId="0" applyFont="true" applyBorder="true" applyAlignment="true">
      <alignment horizontal="left" vertical="center"/>
    </xf>
    <xf numFmtId="0" fontId="1" fillId="0" borderId="15" xfId="0" applyFont="true" applyBorder="true"/>
    <xf numFmtId="177" fontId="1" fillId="0" borderId="0" xfId="0" applyNumberFormat="true" applyFont="true"/>
    <xf numFmtId="177" fontId="1" fillId="0" borderId="0" xfId="37" applyFont="true" applyFill="true" applyAlignment="true">
      <alignment horizontal="center"/>
    </xf>
    <xf numFmtId="0" fontId="4" fillId="0" borderId="0" xfId="0" applyFont="true"/>
    <xf numFmtId="2" fontId="4" fillId="0" borderId="0" xfId="0" applyNumberFormat="true" applyFont="true"/>
    <xf numFmtId="0" fontId="1" fillId="0" borderId="20" xfId="0" applyFont="true" applyBorder="true"/>
    <xf numFmtId="0" fontId="1" fillId="0" borderId="6" xfId="0" applyFont="true" applyBorder="true"/>
    <xf numFmtId="177" fontId="1" fillId="0" borderId="10" xfId="0" applyNumberFormat="true" applyFont="true" applyBorder="true" applyAlignment="true">
      <alignment vertical="center"/>
    </xf>
    <xf numFmtId="177" fontId="1" fillId="0" borderId="10" xfId="0" applyNumberFormat="true" applyFont="true" applyBorder="true" applyAlignment="true">
      <alignment horizontal="left" vertical="center"/>
    </xf>
    <xf numFmtId="0" fontId="1" fillId="0" borderId="1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7" xfId="0" applyFont="true" applyBorder="true" applyAlignment="true">
      <alignment horizontal="center" vertical="center"/>
    </xf>
    <xf numFmtId="0" fontId="1" fillId="0" borderId="9" xfId="0" applyFont="true" applyBorder="true" applyAlignment="true">
      <alignment horizontal="center" vertical="center"/>
    </xf>
    <xf numFmtId="0" fontId="1" fillId="0" borderId="8" xfId="0" applyFont="true" applyBorder="true" applyAlignment="true">
      <alignment horizontal="center" vertical="center"/>
    </xf>
    <xf numFmtId="177" fontId="1" fillId="0" borderId="11" xfId="37" applyFont="true" applyBorder="true" applyAlignment="true">
      <alignment horizontal="left" vertical="center"/>
    </xf>
    <xf numFmtId="0" fontId="1" fillId="0" borderId="0" xfId="0" applyFont="true" applyAlignment="true">
      <alignment horizontal="center"/>
    </xf>
    <xf numFmtId="0" fontId="5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horizontal="center" vertical="top"/>
    </xf>
    <xf numFmtId="0" fontId="1" fillId="0" borderId="21" xfId="0" applyFont="true" applyBorder="true" applyAlignment="true">
      <alignment horizontal="center"/>
    </xf>
    <xf numFmtId="0" fontId="2" fillId="0" borderId="21" xfId="0" applyFont="true" applyBorder="true" applyAlignment="true">
      <alignment horizontal="center"/>
    </xf>
    <xf numFmtId="0" fontId="1" fillId="0" borderId="21" xfId="0" applyFont="true" applyBorder="true"/>
    <xf numFmtId="0" fontId="1" fillId="0" borderId="6" xfId="0" applyFont="true" applyBorder="true" applyAlignment="true">
      <alignment horizontal="center"/>
    </xf>
    <xf numFmtId="0" fontId="1" fillId="0" borderId="11" xfId="0" applyFont="true" applyBorder="true"/>
    <xf numFmtId="0" fontId="1" fillId="0" borderId="5" xfId="0" applyFont="true" applyBorder="true" applyAlignment="true">
      <alignment vertical="top" wrapText="true"/>
    </xf>
    <xf numFmtId="0" fontId="1" fillId="0" borderId="5" xfId="0" applyFont="true" applyBorder="true" applyAlignment="true">
      <alignment horizontal="left" vertical="center"/>
    </xf>
    <xf numFmtId="0" fontId="6" fillId="0" borderId="0" xfId="0" applyFont="true"/>
    <xf numFmtId="178" fontId="7" fillId="0" borderId="0" xfId="37" applyNumberFormat="true" applyFont="true"/>
    <xf numFmtId="3" fontId="6" fillId="0" borderId="0" xfId="0" applyNumberFormat="true" applyFont="true"/>
    <xf numFmtId="0" fontId="2" fillId="0" borderId="21" xfId="0" applyFont="true" applyBorder="true"/>
    <xf numFmtId="2" fontId="2" fillId="0" borderId="2" xfId="0" applyNumberFormat="true" applyFont="true" applyBorder="true"/>
    <xf numFmtId="0" fontId="2" fillId="0" borderId="2" xfId="0" applyFont="true" applyBorder="true"/>
    <xf numFmtId="178" fontId="2" fillId="0" borderId="2" xfId="0" applyNumberFormat="true" applyFont="true" applyBorder="true"/>
    <xf numFmtId="0" fontId="1" fillId="0" borderId="2" xfId="0" applyFont="true" applyBorder="true" applyAlignment="true">
      <alignment vertical="center" wrapText="true"/>
    </xf>
    <xf numFmtId="2" fontId="2" fillId="0" borderId="11" xfId="0" applyNumberFormat="true" applyFont="true" applyBorder="true"/>
    <xf numFmtId="0" fontId="2" fillId="0" borderId="11" xfId="0" applyFont="true" applyBorder="true"/>
    <xf numFmtId="178" fontId="2" fillId="0" borderId="11" xfId="0" applyNumberFormat="true" applyFont="true" applyBorder="true"/>
    <xf numFmtId="2" fontId="2" fillId="0" borderId="11" xfId="0" applyNumberFormat="true" applyFont="true" applyBorder="true" applyAlignment="true">
      <alignment vertical="center"/>
    </xf>
    <xf numFmtId="0" fontId="2" fillId="0" borderId="11" xfId="0" applyFont="true" applyBorder="true" applyAlignment="true">
      <alignment vertical="center"/>
    </xf>
    <xf numFmtId="178" fontId="2" fillId="0" borderId="11" xfId="0" applyNumberFormat="true" applyFont="true" applyBorder="true" applyAlignment="true">
      <alignment vertical="center"/>
    </xf>
    <xf numFmtId="177" fontId="1" fillId="0" borderId="11" xfId="0" applyNumberFormat="true" applyFont="true" applyBorder="true"/>
    <xf numFmtId="2" fontId="2" fillId="0" borderId="8" xfId="0" applyNumberFormat="true" applyFont="true" applyBorder="true"/>
    <xf numFmtId="178" fontId="2" fillId="0" borderId="8" xfId="0" applyNumberFormat="true" applyFont="true" applyBorder="true"/>
    <xf numFmtId="176" fontId="1" fillId="0" borderId="21" xfId="0" applyNumberFormat="true" applyFont="true" applyBorder="true"/>
    <xf numFmtId="0" fontId="1" fillId="0" borderId="0" xfId="0" applyFont="true" applyAlignment="true">
      <alignment horizontal="center" vertical="center"/>
    </xf>
    <xf numFmtId="178" fontId="1" fillId="0" borderId="0" xfId="37" applyNumberFormat="true" applyFont="true"/>
    <xf numFmtId="3" fontId="8" fillId="0" borderId="0" xfId="0" applyNumberFormat="true" applyFont="true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false"/>
  <c:lang val="zh-CN"/>
  <c:roundedCorners val="false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 rot="0" spcFirstLastPara="0" vertOverflow="ellipsis" vert="horz" wrap="square" anchor="ctr" anchorCtr="true"/>
          <a:lstStyle/>
          <a:p>
            <a:pPr defTabSz="914400"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Calibri" charset="0"/>
                <a:ea typeface="Calibri" charset="0"/>
                <a:cs typeface="Calibri" charset="0"/>
              </a:defRPr>
            </a:pPr>
            <a:r>
              <a:rPr sz="1800" b="1" i="0" u="none" strike="noStrike" baseline="0">
                <a:solidFill>
                  <a:srgbClr val="0066CC"/>
                </a:solidFill>
                <a:latin typeface="Calibri" charset="0"/>
                <a:ea typeface="Calibri" charset="0"/>
                <a:cs typeface="Calibri" charset="0"/>
              </a:rPr>
              <a:t>Kejadian angin kencang/puting beliung Tahun 2015</a:t>
            </a:r>
            <a:endParaRPr sz="1100" b="0" i="0" u="none" strike="noStrike" baseline="0">
              <a:solidFill>
                <a:srgbClr val="000000"/>
              </a:solidFill>
              <a:latin typeface="Calibri" pitchFamily="2"/>
              <a:ea typeface="Calibri" pitchFamily="2"/>
              <a:cs typeface="Calibri" pitchFamily="2"/>
            </a:endParaRPr>
          </a:p>
        </c:rich>
      </c:tx>
      <c:layout/>
      <c:overlay val="false"/>
    </c:title>
    <c:autoTitleDeleted val="false"/>
    <c:view3D>
      <c:rotX val="15"/>
      <c:rotY val="20"/>
      <c:depthPercent val="100"/>
      <c:rAngAx val="1"/>
      <c:hPercent val="48"/>
      <c:perspective val="30"/>
    </c:view3D>
    <c:floor>
      <c:thickness val="0"/>
    </c:floor>
    <c:sideWall>
      <c:thickness val="0"/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0793651672392814"/>
          <c:y val="0.157009489093065"/>
          <c:w val="0.90362911842439"/>
          <c:h val="0.695327737412144"/>
        </c:manualLayout>
      </c:layout>
      <c:bar3DChart>
        <c:barDir val="col"/>
        <c:grouping val="clustered"/>
        <c:varyColors val="false"/>
        <c:ser>
          <c:idx val="0"/>
          <c:order val="0"/>
          <c:invertIfNegative val="false"/>
          <c:dLbls>
            <c:numFmt formatCode="General" sourceLinked="true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true"/>
              <a:lstStyle/>
              <a:p>
                <a:pPr>
                  <a:defRPr lang="en-US" sz="10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Calibri" charset="0"/>
                    <a:ea typeface="Calibri" charset="0"/>
                    <a:cs typeface="Calibri" charset="0"/>
                  </a:defRPr>
                </a:pPr>
              </a:p>
            </c:txPr>
            <c:showLegendKey val="false"/>
            <c:showVal val="true"/>
            <c:showCatName val="false"/>
            <c:showSerName val="false"/>
            <c:showPercent val="false"/>
            <c:showBubbleSize val="false"/>
            <c:showLeaderLines val="false"/>
            <c:extLst>
              <c:ext xmlns:c15="http://schemas.microsoft.com/office/drawing/2012/chart" uri="{CE6537A1-D6FC-4f65-9D91-7224C49458BB}">
                <c15:layout/>
                <c15:showLeaderLines val="false"/>
                <c15:leaderLines/>
              </c:ext>
            </c:extLst>
          </c:dLbls>
          <c:cat>
            <c:strRef>
              <c:f>'/media/mayones/DATA SEKTOR/2021/Satu Data Purbalingga/BPBD/[rekap januari des 16.xls]angin'!$B$8:$B$19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'/media/mayones/DATA SEKTOR/2021/Satu Data Purbalingga/BPBD/[rekap januari des 16.xls]angin'!$C$8:$C$19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150"/>
        <c:gapDepth val="150"/>
        <c:shape val="box"/>
        <c:axId val="502265647"/>
        <c:axId val="532690522"/>
      </c:bar3DChart>
      <c:catAx>
        <c:axId val="502265647"/>
        <c:scaling>
          <c:orientation val="minMax"/>
        </c:scaling>
        <c:delete val="false"/>
        <c:axPos val="b"/>
        <c:majorTickMark val="none"/>
        <c:minorTickMark val="none"/>
        <c:tickLblPos val="nextTo"/>
        <c:txPr>
          <a:bodyPr rot="-2700000" spcFirstLastPara="0" vertOverflow="ellipsis" vert="horz" wrap="square" anchor="ctr" anchorCtr="true"/>
          <a:lstStyle/>
          <a:p>
            <a:pPr>
              <a:defRPr lang="en-US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Calibri" charset="0"/>
                <a:ea typeface="Calibri" charset="0"/>
                <a:cs typeface="Calibri" charset="0"/>
              </a:defRPr>
            </a:pPr>
          </a:p>
        </c:txPr>
        <c:crossAx val="532690522"/>
        <c:crosses val="autoZero"/>
        <c:auto val="true"/>
        <c:lblAlgn val="ctr"/>
        <c:lblOffset val="100"/>
        <c:noMultiLvlLbl val="false"/>
      </c:catAx>
      <c:valAx>
        <c:axId val="532690522"/>
        <c:scaling>
          <c:orientation val="minMax"/>
        </c:scaling>
        <c:delete val="true"/>
        <c:axPos val="l"/>
        <c:numFmt formatCode="General" sourceLinked="true"/>
        <c:majorTickMark val="out"/>
        <c:minorTickMark val="none"/>
        <c:tickLblPos val="nextTo"/>
        <c:txPr>
          <a:bodyPr rot="-60000000" spcFirstLastPara="0" vertOverflow="ellipsis" vert="horz" wrap="square" anchor="ctr" anchorCtr="true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charset="0"/>
                <a:ea typeface="Calibri" charset="0"/>
                <a:cs typeface="Calibri" charset="0"/>
              </a:defRPr>
            </a:pPr>
          </a:p>
        </c:txPr>
        <c:crossAx val="502265647"/>
        <c:crosses val="autoZero"/>
        <c:crossBetween val="between"/>
      </c:valAx>
      <c:spPr>
        <a:noFill/>
        <a:ln>
          <a:noFill/>
        </a:ln>
        <a:effectLst/>
      </c:spPr>
    </c:plotArea>
    <c:plotVisOnly val="true"/>
    <c:dispBlanksAs val="gap"/>
    <c:showDLblsOverMax val="false"/>
  </c:chart>
  <c:txPr>
    <a:bodyPr rot="0" wrap="square" anchor="ctr" anchorCtr="true"/>
    <a:lstStyle/>
    <a:p>
      <a:pPr>
        <a:defRPr lang="en-US" sz="1000" b="0" i="0" u="none" strike="noStrike" baseline="0">
          <a:solidFill>
            <a:srgbClr val="000000">
              <a:alpha val="100000"/>
            </a:srgbClr>
          </a:solidFill>
          <a:latin typeface="Calibri" charset="0"/>
          <a:ea typeface="Calibri" charset="0"/>
          <a:cs typeface="Calibri" charset="0"/>
        </a:defRPr>
      </a:pPr>
    </a:p>
  </c:txPr>
  <c:externalData r:id="rId1">
    <c:autoUpdate val="false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76200</xdr:colOff>
      <xdr:row>39</xdr:row>
      <xdr:rowOff>47625</xdr:rowOff>
    </xdr:from>
    <xdr:to>
      <xdr:col>27</xdr:col>
      <xdr:colOff>152400</xdr:colOff>
      <xdr:row>66</xdr:row>
      <xdr:rowOff>0</xdr:rowOff>
    </xdr:to>
    <xdr:graphicFrame>
      <xdr:nvGraphicFramePr>
        <xdr:cNvPr id="2" name="Chart 1"/>
        <xdr:cNvGraphicFramePr/>
      </xdr:nvGraphicFramePr>
      <xdr:xfrm>
        <a:off x="2677160" y="7000875"/>
        <a:ext cx="10098405" cy="4581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media/mayones/DATA SEKTOR/2021/Satu Data Purbalingga/BPBD/rekap januari des 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mayones/DATA%20SEKTOR/2021/Satu%20Data%20Purbalingga/BPBD/Kejadian%20Bencana%20Januari%20-%20Desember%202020%20(Sumber%20Data)%20password%20in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"/>
      <sheetName val="tl"/>
      <sheetName val="bjr"/>
      <sheetName val="K"/>
      <sheetName val="angin"/>
      <sheetName val="rek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o"/>
      <sheetName val="JPK"/>
      <sheetName val="kendat"/>
      <sheetName val="keli"/>
      <sheetName val="TP"/>
      <sheetName val="TAL"/>
      <sheetName val="tl"/>
      <sheetName val="bjr"/>
      <sheetName val="K"/>
      <sheetName val="AR"/>
      <sheetName val="ott"/>
      <sheetName val="prov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rtl"/>
      <sheetName val="rbjr"/>
      <sheetName val="rK"/>
      <sheetName val="rak"/>
      <sheetName val="rekap"/>
      <sheetName val="desa"/>
      <sheetName val="grafik (2)"/>
      <sheetName val="grafik"/>
      <sheetName val="%"/>
      <sheetName val="19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39">
          <cell r="Y1139">
            <v>81</v>
          </cell>
        </row>
        <row r="1140">
          <cell r="Y1140">
            <v>18</v>
          </cell>
        </row>
        <row r="1141">
          <cell r="Y1141">
            <v>0</v>
          </cell>
        </row>
        <row r="1142">
          <cell r="Y1142">
            <v>35</v>
          </cell>
        </row>
        <row r="1145">
          <cell r="U1145">
            <v>326000000</v>
          </cell>
          <cell r="V1145">
            <v>5000000</v>
          </cell>
          <cell r="W1145">
            <v>12100000</v>
          </cell>
          <cell r="X1145">
            <v>0</v>
          </cell>
          <cell r="Y1145">
            <v>134</v>
          </cell>
        </row>
        <row r="1157">
          <cell r="U1157">
            <v>0</v>
          </cell>
        </row>
        <row r="1157">
          <cell r="Y1157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1">
          <cell r="C21">
            <v>55</v>
          </cell>
        </row>
        <row r="21">
          <cell r="E21">
            <v>0</v>
          </cell>
        </row>
        <row r="21">
          <cell r="G21">
            <v>0</v>
          </cell>
        </row>
        <row r="21">
          <cell r="I21">
            <v>1</v>
          </cell>
        </row>
        <row r="21">
          <cell r="K21">
            <v>61</v>
          </cell>
        </row>
        <row r="21">
          <cell r="M21">
            <v>59</v>
          </cell>
        </row>
        <row r="21">
          <cell r="O21">
            <v>120</v>
          </cell>
        </row>
        <row r="21">
          <cell r="Q21">
            <v>87</v>
          </cell>
        </row>
        <row r="21">
          <cell r="U21">
            <v>1290919000</v>
          </cell>
        </row>
        <row r="21">
          <cell r="X21">
            <v>109750000</v>
          </cell>
        </row>
      </sheetData>
      <sheetData sheetId="25">
        <row r="21">
          <cell r="C21">
            <v>6</v>
          </cell>
        </row>
        <row r="21">
          <cell r="I21">
            <v>0</v>
          </cell>
        </row>
        <row r="21">
          <cell r="K21">
            <v>0</v>
          </cell>
        </row>
        <row r="21">
          <cell r="M21">
            <v>0</v>
          </cell>
        </row>
        <row r="21">
          <cell r="O21">
            <v>2</v>
          </cell>
        </row>
        <row r="21">
          <cell r="Q21">
            <v>2436</v>
          </cell>
        </row>
        <row r="21">
          <cell r="U21">
            <v>25000000</v>
          </cell>
        </row>
        <row r="21">
          <cell r="X21">
            <v>0</v>
          </cell>
        </row>
      </sheetData>
      <sheetData sheetId="26">
        <row r="21">
          <cell r="C21">
            <v>26</v>
          </cell>
        </row>
        <row r="21">
          <cell r="G21">
            <v>1</v>
          </cell>
        </row>
        <row r="21">
          <cell r="I21">
            <v>1</v>
          </cell>
        </row>
        <row r="21">
          <cell r="K21">
            <v>24</v>
          </cell>
        </row>
        <row r="21">
          <cell r="M21">
            <v>4</v>
          </cell>
        </row>
        <row r="21">
          <cell r="O21">
            <v>4</v>
          </cell>
        </row>
        <row r="21">
          <cell r="Q21">
            <v>0</v>
          </cell>
        </row>
        <row r="21">
          <cell r="U21">
            <v>2021000000</v>
          </cell>
        </row>
        <row r="21">
          <cell r="X21">
            <v>55000000</v>
          </cell>
        </row>
      </sheetData>
      <sheetData sheetId="27">
        <row r="2">
          <cell r="A2" t="str">
            <v>Keadaan tanggal 1 Januari sampai dengan 31 Desember 2020</v>
          </cell>
        </row>
        <row r="21">
          <cell r="C21">
            <v>32</v>
          </cell>
        </row>
        <row r="21">
          <cell r="E21">
            <v>0</v>
          </cell>
        </row>
        <row r="21">
          <cell r="G21">
            <v>0</v>
          </cell>
        </row>
        <row r="21">
          <cell r="I21">
            <v>1</v>
          </cell>
        </row>
        <row r="21">
          <cell r="K21">
            <v>22</v>
          </cell>
        </row>
        <row r="21">
          <cell r="M21">
            <v>56</v>
          </cell>
        </row>
        <row r="21">
          <cell r="O21">
            <v>984</v>
          </cell>
        </row>
        <row r="21">
          <cell r="Q21">
            <v>0</v>
          </cell>
        </row>
        <row r="21">
          <cell r="U21">
            <v>663220400</v>
          </cell>
        </row>
        <row r="21">
          <cell r="X21">
            <v>178350000</v>
          </cell>
        </row>
        <row r="23">
          <cell r="V23" t="str">
            <v>Purbalingga, 31 Desember 2020</v>
          </cell>
        </row>
      </sheetData>
      <sheetData sheetId="28"/>
      <sheetData sheetId="29">
        <row r="1750">
          <cell r="D1750">
            <v>100</v>
          </cell>
        </row>
        <row r="1750">
          <cell r="F1750">
            <v>53.1380753138075</v>
          </cell>
        </row>
        <row r="1751">
          <cell r="C1751">
            <v>18</v>
          </cell>
        </row>
        <row r="1751">
          <cell r="E1751">
            <v>127</v>
          </cell>
        </row>
      </sheetData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0"/>
  <sheetViews>
    <sheetView tabSelected="1" view="pageBreakPreview" zoomScaleNormal="100" zoomScaleSheetLayoutView="100" workbookViewId="0">
      <pane xSplit="4" ySplit="2" topLeftCell="E3" activePane="bottomRight" state="frozen"/>
      <selection/>
      <selection pane="topRight"/>
      <selection pane="bottomLeft"/>
      <selection pane="bottomRight" activeCell="E23" sqref="E23"/>
    </sheetView>
  </sheetViews>
  <sheetFormatPr defaultColWidth="9" defaultRowHeight="13.5"/>
  <cols>
    <col min="1" max="1" width="5.14166666666667" style="1" customWidth="true"/>
    <col min="2" max="2" width="10.7083333333333" style="1" customWidth="true"/>
    <col min="3" max="3" width="4.56666666666667" style="1" customWidth="true"/>
    <col min="4" max="4" width="3.85833333333333" style="1" customWidth="true"/>
    <col min="5" max="5" width="4.85833333333333" style="1" customWidth="true"/>
    <col min="6" max="6" width="5" style="1" customWidth="true"/>
    <col min="7" max="7" width="4.85833333333333" style="1" customWidth="true"/>
    <col min="8" max="9" width="4.70833333333333" style="1" customWidth="true"/>
    <col min="10" max="10" width="4" style="1" customWidth="true"/>
    <col min="11" max="11" width="4.70833333333333" style="1" customWidth="true"/>
    <col min="12" max="12" width="4" style="1" customWidth="true"/>
    <col min="13" max="13" width="4.70833333333333" style="1" customWidth="true"/>
    <col min="14" max="14" width="4" style="1" customWidth="true"/>
    <col min="15" max="15" width="5.85833333333333" style="1" customWidth="true"/>
    <col min="16" max="16" width="4" style="1" customWidth="true"/>
    <col min="17" max="17" width="5.70833333333333" style="1" customWidth="true"/>
    <col min="18" max="18" width="4" style="1" customWidth="true"/>
    <col min="19" max="19" width="5.85833333333333" style="1" customWidth="true"/>
    <col min="20" max="20" width="4" style="1" customWidth="true"/>
    <col min="21" max="21" width="14" style="1" customWidth="true"/>
    <col min="22" max="23" width="5.56666666666667" style="1" customWidth="true"/>
    <col min="24" max="24" width="13.7083333333333" style="1" customWidth="true"/>
    <col min="25" max="25" width="13.1416666666667" style="1" customWidth="true"/>
    <col min="26" max="26" width="2.14166666666667" style="1" customWidth="true"/>
    <col min="27" max="27" width="12.2833333333333" style="1"/>
    <col min="28" max="28" width="10.2833333333333" style="1" customWidth="true"/>
    <col min="29" max="29" width="9.56666666666667" style="2"/>
    <col min="30" max="31" width="9.14166666666667" style="2"/>
    <col min="32" max="32" width="12.425" style="2" customWidth="true"/>
    <col min="33" max="16384" width="9.14166666666667" style="2"/>
  </cols>
  <sheetData>
    <row r="1" spans="1:3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A1" s="61" t="s">
        <v>1</v>
      </c>
      <c r="AB1" s="61"/>
      <c r="AC1" s="61"/>
      <c r="AD1" s="61"/>
      <c r="AE1" s="61"/>
      <c r="AF1" s="61"/>
    </row>
    <row r="2" spans="1:25">
      <c r="A2" s="4" t="str">
        <f>[2]rak!A2</f>
        <v>Keadaan tanggal 1 Januari sampai dengan 31 Desember 2020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AA3" s="64" t="s">
        <v>2</v>
      </c>
      <c r="AB3" s="65" t="s">
        <v>3</v>
      </c>
      <c r="AC3" s="65"/>
      <c r="AD3" s="65" t="s">
        <v>4</v>
      </c>
      <c r="AE3" s="65"/>
      <c r="AF3" s="74"/>
    </row>
    <row r="4" spans="1:32">
      <c r="A4" s="5"/>
      <c r="B4" s="6"/>
      <c r="C4" s="7" t="s">
        <v>5</v>
      </c>
      <c r="D4" s="8"/>
      <c r="E4" s="36" t="s">
        <v>6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6"/>
      <c r="V4" s="36" t="s">
        <v>7</v>
      </c>
      <c r="W4" s="37"/>
      <c r="X4" s="38"/>
      <c r="Y4" s="17"/>
      <c r="AA4" s="66"/>
      <c r="AB4" s="64" t="s">
        <v>8</v>
      </c>
      <c r="AC4" s="65" t="s">
        <v>9</v>
      </c>
      <c r="AD4" s="64" t="s">
        <v>8</v>
      </c>
      <c r="AE4" s="65" t="s">
        <v>9</v>
      </c>
      <c r="AF4" s="74"/>
    </row>
    <row r="5" spans="1:32">
      <c r="A5" s="9" t="s">
        <v>10</v>
      </c>
      <c r="B5" s="10" t="s">
        <v>11</v>
      </c>
      <c r="C5" s="11" t="s">
        <v>12</v>
      </c>
      <c r="D5" s="12"/>
      <c r="E5" s="36" t="s">
        <v>13</v>
      </c>
      <c r="F5" s="37"/>
      <c r="G5" s="37"/>
      <c r="H5" s="38"/>
      <c r="I5" s="36" t="s">
        <v>14</v>
      </c>
      <c r="J5" s="36"/>
      <c r="K5" s="37"/>
      <c r="L5" s="37"/>
      <c r="M5" s="37"/>
      <c r="N5" s="37"/>
      <c r="O5" s="37"/>
      <c r="P5" s="37"/>
      <c r="Q5" s="37"/>
      <c r="R5" s="37"/>
      <c r="S5" s="37"/>
      <c r="T5" s="37"/>
      <c r="U5" s="10" t="s">
        <v>15</v>
      </c>
      <c r="V5" s="54" t="s">
        <v>16</v>
      </c>
      <c r="W5" s="55"/>
      <c r="X5" s="56" t="s">
        <v>17</v>
      </c>
      <c r="Y5" s="67" t="s">
        <v>18</v>
      </c>
      <c r="AA5" s="6"/>
      <c r="AB5" s="6">
        <v>716</v>
      </c>
      <c r="AC5" s="75">
        <f t="shared" ref="AC5:AC13" si="0">AB5/2341*100</f>
        <v>30.5852199914566</v>
      </c>
      <c r="AD5" s="76">
        <v>20</v>
      </c>
      <c r="AE5" s="77">
        <f t="shared" ref="AE5:AE10" si="1">C8/112*100</f>
        <v>28.5714285714286</v>
      </c>
      <c r="AF5" s="78" t="s">
        <v>19</v>
      </c>
    </row>
    <row r="6" spans="1:32">
      <c r="A6" s="13"/>
      <c r="B6" s="14"/>
      <c r="C6" s="13"/>
      <c r="D6" s="15"/>
      <c r="E6" s="39" t="s">
        <v>20</v>
      </c>
      <c r="F6" s="39"/>
      <c r="G6" s="36" t="s">
        <v>21</v>
      </c>
      <c r="H6" s="38"/>
      <c r="I6" s="39" t="s">
        <v>22</v>
      </c>
      <c r="J6" s="39"/>
      <c r="K6" s="36" t="s">
        <v>23</v>
      </c>
      <c r="L6" s="38"/>
      <c r="M6" s="39" t="s">
        <v>24</v>
      </c>
      <c r="N6" s="39"/>
      <c r="O6" s="36" t="s">
        <v>25</v>
      </c>
      <c r="P6" s="37"/>
      <c r="Q6" s="36" t="s">
        <v>26</v>
      </c>
      <c r="R6" s="38"/>
      <c r="S6" s="39" t="s">
        <v>5</v>
      </c>
      <c r="T6" s="39"/>
      <c r="U6" s="14"/>
      <c r="V6" s="57"/>
      <c r="W6" s="58"/>
      <c r="X6" s="59"/>
      <c r="Y6" s="15"/>
      <c r="AA6" s="68"/>
      <c r="AB6" s="68">
        <v>96</v>
      </c>
      <c r="AC6" s="79">
        <f t="shared" si="0"/>
        <v>4.10081161896625</v>
      </c>
      <c r="AD6" s="80">
        <v>39</v>
      </c>
      <c r="AE6" s="81">
        <f t="shared" si="1"/>
        <v>23.2142857142857</v>
      </c>
      <c r="AF6" s="22" t="s">
        <v>27</v>
      </c>
    </row>
    <row r="7" spans="1:32">
      <c r="A7" s="16"/>
      <c r="B7" s="6"/>
      <c r="C7" s="5"/>
      <c r="D7" s="17"/>
      <c r="E7" s="40"/>
      <c r="F7" s="40"/>
      <c r="G7" s="5"/>
      <c r="H7" s="17"/>
      <c r="I7" s="40"/>
      <c r="J7" s="40"/>
      <c r="K7" s="5"/>
      <c r="L7" s="17"/>
      <c r="M7" s="40"/>
      <c r="N7" s="40"/>
      <c r="O7" s="5"/>
      <c r="P7" s="50"/>
      <c r="Q7" s="16"/>
      <c r="R7" s="51"/>
      <c r="S7" s="40"/>
      <c r="T7" s="40"/>
      <c r="U7" s="6"/>
      <c r="V7" s="40"/>
      <c r="W7" s="40"/>
      <c r="X7" s="6"/>
      <c r="Y7" s="6"/>
      <c r="AA7" s="68"/>
      <c r="AB7" s="68">
        <v>787</v>
      </c>
      <c r="AC7" s="79">
        <f t="shared" si="0"/>
        <v>33.6181119179838</v>
      </c>
      <c r="AD7" s="80">
        <v>11</v>
      </c>
      <c r="AE7" s="81">
        <f t="shared" si="1"/>
        <v>5.35714285714286</v>
      </c>
      <c r="AF7" s="24" t="s">
        <v>28</v>
      </c>
    </row>
    <row r="8" ht="16.5" customHeight="true" spans="1:32">
      <c r="A8" s="18">
        <v>1</v>
      </c>
      <c r="B8" s="19" t="s">
        <v>19</v>
      </c>
      <c r="C8" s="18">
        <f>[2]rak!C21</f>
        <v>32</v>
      </c>
      <c r="D8" s="20" t="s">
        <v>29</v>
      </c>
      <c r="E8" s="41">
        <f>[2]rak!E21</f>
        <v>0</v>
      </c>
      <c r="F8" s="42" t="s">
        <v>30</v>
      </c>
      <c r="G8" s="18">
        <f>[2]rak!G21</f>
        <v>0</v>
      </c>
      <c r="H8" s="42" t="s">
        <v>30</v>
      </c>
      <c r="I8" s="18">
        <f>[2]rak!I21</f>
        <v>1</v>
      </c>
      <c r="J8" s="42" t="s">
        <v>31</v>
      </c>
      <c r="K8" s="18">
        <f>[2]rak!K21</f>
        <v>22</v>
      </c>
      <c r="L8" s="20" t="s">
        <v>31</v>
      </c>
      <c r="M8" s="18">
        <f>[2]rak!M21</f>
        <v>56</v>
      </c>
      <c r="N8" s="42" t="s">
        <v>31</v>
      </c>
      <c r="O8" s="18">
        <f>[2]rak!O21</f>
        <v>984</v>
      </c>
      <c r="P8" s="42" t="s">
        <v>31</v>
      </c>
      <c r="Q8" s="52">
        <f>[2]rak!Q21</f>
        <v>0</v>
      </c>
      <c r="R8" s="42" t="s">
        <v>31</v>
      </c>
      <c r="S8" s="18">
        <f t="shared" ref="S8:S12" si="2">I8+K8+M8+O8+Q8</f>
        <v>1063</v>
      </c>
      <c r="T8" s="42" t="s">
        <v>31</v>
      </c>
      <c r="U8" s="18">
        <f>[2]rak!U21</f>
        <v>663220400</v>
      </c>
      <c r="V8" s="18">
        <f>[2]AR!Y1139</f>
        <v>81</v>
      </c>
      <c r="W8" s="42" t="s">
        <v>30</v>
      </c>
      <c r="X8" s="18">
        <f>[2]rak!X21</f>
        <v>178350000</v>
      </c>
      <c r="Y8" s="69"/>
      <c r="AA8" s="68"/>
      <c r="AB8" s="22">
        <v>614</v>
      </c>
      <c r="AC8" s="82">
        <f t="shared" si="0"/>
        <v>26.228107646305</v>
      </c>
      <c r="AD8" s="83">
        <v>40</v>
      </c>
      <c r="AE8" s="84">
        <f t="shared" si="1"/>
        <v>49.1071428571429</v>
      </c>
      <c r="AF8" s="26" t="s">
        <v>32</v>
      </c>
    </row>
    <row r="9" spans="1:32">
      <c r="A9" s="21">
        <v>2</v>
      </c>
      <c r="B9" s="22" t="s">
        <v>27</v>
      </c>
      <c r="C9" s="18">
        <f>[2]rK!C21</f>
        <v>26</v>
      </c>
      <c r="D9" s="20" t="s">
        <v>29</v>
      </c>
      <c r="E9" s="41">
        <v>0</v>
      </c>
      <c r="F9" s="42" t="s">
        <v>30</v>
      </c>
      <c r="G9" s="18">
        <f>[2]rK!G21</f>
        <v>1</v>
      </c>
      <c r="H9" s="42" t="s">
        <v>30</v>
      </c>
      <c r="I9" s="18">
        <f>[2]rK!I21</f>
        <v>1</v>
      </c>
      <c r="J9" s="42" t="s">
        <v>31</v>
      </c>
      <c r="K9" s="18">
        <f>[2]rK!K21</f>
        <v>24</v>
      </c>
      <c r="L9" s="20" t="s">
        <v>31</v>
      </c>
      <c r="M9" s="18">
        <f>[2]rK!M21</f>
        <v>4</v>
      </c>
      <c r="N9" s="42" t="s">
        <v>31</v>
      </c>
      <c r="O9" s="18">
        <f>[2]rK!O21</f>
        <v>4</v>
      </c>
      <c r="P9" s="42" t="s">
        <v>31</v>
      </c>
      <c r="Q9" s="52">
        <f>[2]rK!Q21</f>
        <v>0</v>
      </c>
      <c r="R9" s="42" t="s">
        <v>31</v>
      </c>
      <c r="S9" s="18">
        <f t="shared" si="2"/>
        <v>33</v>
      </c>
      <c r="T9" s="42" t="s">
        <v>31</v>
      </c>
      <c r="U9" s="18">
        <f>[2]rK!U21</f>
        <v>2021000000</v>
      </c>
      <c r="V9" s="18">
        <f>[2]AR!Y1140</f>
        <v>18</v>
      </c>
      <c r="W9" s="42" t="s">
        <v>30</v>
      </c>
      <c r="X9" s="18">
        <f>[2]rK!X21</f>
        <v>55000000</v>
      </c>
      <c r="Y9" s="69"/>
      <c r="AA9" s="68"/>
      <c r="AB9" s="68">
        <v>20</v>
      </c>
      <c r="AC9" s="79">
        <f t="shared" si="0"/>
        <v>0.854335753951303</v>
      </c>
      <c r="AD9" s="80">
        <v>1</v>
      </c>
      <c r="AE9" s="81">
        <f t="shared" si="1"/>
        <v>0</v>
      </c>
      <c r="AF9" s="26" t="s">
        <v>33</v>
      </c>
    </row>
    <row r="10" spans="1:32">
      <c r="A10" s="23">
        <v>3</v>
      </c>
      <c r="B10" s="24" t="s">
        <v>28</v>
      </c>
      <c r="C10" s="18">
        <f>[2]rbjr!C21</f>
        <v>6</v>
      </c>
      <c r="D10" s="20" t="s">
        <v>29</v>
      </c>
      <c r="E10" s="41">
        <v>0</v>
      </c>
      <c r="F10" s="42" t="s">
        <v>30</v>
      </c>
      <c r="G10" s="18">
        <v>0</v>
      </c>
      <c r="H10" s="42" t="s">
        <v>30</v>
      </c>
      <c r="I10" s="18">
        <f>[2]rbjr!I21</f>
        <v>0</v>
      </c>
      <c r="J10" s="42" t="s">
        <v>31</v>
      </c>
      <c r="K10" s="18">
        <f>[2]rbjr!K21</f>
        <v>0</v>
      </c>
      <c r="L10" s="20" t="s">
        <v>31</v>
      </c>
      <c r="M10" s="18">
        <f>[2]rbjr!M21</f>
        <v>0</v>
      </c>
      <c r="N10" s="42" t="s">
        <v>31</v>
      </c>
      <c r="O10" s="18">
        <f>[2]rbjr!O21</f>
        <v>2</v>
      </c>
      <c r="P10" s="42" t="s">
        <v>31</v>
      </c>
      <c r="Q10" s="52">
        <f>[2]rbjr!Q21</f>
        <v>2436</v>
      </c>
      <c r="R10" s="42" t="s">
        <v>31</v>
      </c>
      <c r="S10" s="18">
        <f t="shared" si="2"/>
        <v>2438</v>
      </c>
      <c r="T10" s="42" t="s">
        <v>31</v>
      </c>
      <c r="U10" s="18">
        <f>[2]rbjr!U21</f>
        <v>25000000</v>
      </c>
      <c r="V10" s="18">
        <f>[2]AR!Y1141</f>
        <v>0</v>
      </c>
      <c r="W10" s="42" t="s">
        <v>30</v>
      </c>
      <c r="X10" s="18">
        <f>[2]rbjr!X21</f>
        <v>0</v>
      </c>
      <c r="Y10" s="69"/>
      <c r="AA10" s="68"/>
      <c r="AB10" s="68">
        <v>76</v>
      </c>
      <c r="AC10" s="79">
        <f t="shared" si="0"/>
        <v>3.24647586501495</v>
      </c>
      <c r="AD10" s="80">
        <v>0</v>
      </c>
      <c r="AE10" s="81">
        <f t="shared" si="1"/>
        <v>0</v>
      </c>
      <c r="AF10" s="85" t="s">
        <v>34</v>
      </c>
    </row>
    <row r="11" ht="27" spans="1:32">
      <c r="A11" s="25">
        <v>4</v>
      </c>
      <c r="B11" s="26" t="s">
        <v>32</v>
      </c>
      <c r="C11" s="27">
        <f>[2]rtl!C21</f>
        <v>55</v>
      </c>
      <c r="D11" s="28" t="s">
        <v>29</v>
      </c>
      <c r="E11" s="43">
        <f>[2]rtl!E21</f>
        <v>0</v>
      </c>
      <c r="F11" s="44" t="s">
        <v>30</v>
      </c>
      <c r="G11" s="27">
        <f>[2]rtl!G21</f>
        <v>0</v>
      </c>
      <c r="H11" s="44" t="s">
        <v>30</v>
      </c>
      <c r="I11" s="27">
        <f>[2]rtl!I21</f>
        <v>1</v>
      </c>
      <c r="J11" s="44" t="s">
        <v>31</v>
      </c>
      <c r="K11" s="27">
        <f>[2]rtl!K21</f>
        <v>61</v>
      </c>
      <c r="L11" s="28" t="s">
        <v>31</v>
      </c>
      <c r="M11" s="27">
        <f>[2]rtl!M21</f>
        <v>59</v>
      </c>
      <c r="N11" s="44" t="s">
        <v>31</v>
      </c>
      <c r="O11" s="27">
        <f>[2]rtl!O21</f>
        <v>120</v>
      </c>
      <c r="P11" s="44" t="s">
        <v>31</v>
      </c>
      <c r="Q11" s="53">
        <f>[2]rtl!Q21</f>
        <v>87</v>
      </c>
      <c r="R11" s="44" t="s">
        <v>31</v>
      </c>
      <c r="S11" s="18">
        <f t="shared" si="2"/>
        <v>328</v>
      </c>
      <c r="T11" s="44" t="s">
        <v>31</v>
      </c>
      <c r="U11" s="27">
        <f>[2]rtl!U21</f>
        <v>1290919000</v>
      </c>
      <c r="V11" s="18">
        <f>[2]AR!Y1142</f>
        <v>35</v>
      </c>
      <c r="W11" s="44" t="s">
        <v>30</v>
      </c>
      <c r="X11" s="27">
        <f>[2]rtl!X21</f>
        <v>109750000</v>
      </c>
      <c r="Y11" s="70"/>
      <c r="AA11" s="68"/>
      <c r="AB11" s="22">
        <v>19</v>
      </c>
      <c r="AC11" s="82">
        <f t="shared" si="0"/>
        <v>0.811618966253738</v>
      </c>
      <c r="AD11" s="80">
        <v>1</v>
      </c>
      <c r="AE11" s="84">
        <f>C12/112*100</f>
        <v>0</v>
      </c>
      <c r="AF11" s="22" t="s">
        <v>35</v>
      </c>
    </row>
    <row r="12" ht="16.5" customHeight="true" spans="1:32">
      <c r="A12" s="25">
        <v>5</v>
      </c>
      <c r="B12" s="26" t="s">
        <v>33</v>
      </c>
      <c r="C12" s="27">
        <v>0</v>
      </c>
      <c r="D12" s="28" t="s">
        <v>29</v>
      </c>
      <c r="E12" s="43">
        <v>0</v>
      </c>
      <c r="F12" s="44" t="s">
        <v>30</v>
      </c>
      <c r="G12" s="27">
        <v>0</v>
      </c>
      <c r="H12" s="28" t="s">
        <v>30</v>
      </c>
      <c r="I12" s="43">
        <v>0</v>
      </c>
      <c r="J12" s="44" t="s">
        <v>31</v>
      </c>
      <c r="K12" s="27">
        <v>0</v>
      </c>
      <c r="L12" s="28" t="s">
        <v>31</v>
      </c>
      <c r="M12" s="43">
        <v>0</v>
      </c>
      <c r="N12" s="44" t="s">
        <v>31</v>
      </c>
      <c r="O12" s="27">
        <v>0</v>
      </c>
      <c r="P12" s="44" t="s">
        <v>31</v>
      </c>
      <c r="Q12" s="53">
        <v>0</v>
      </c>
      <c r="R12" s="28" t="s">
        <v>31</v>
      </c>
      <c r="S12" s="18">
        <f t="shared" si="2"/>
        <v>0</v>
      </c>
      <c r="T12" s="44" t="s">
        <v>31</v>
      </c>
      <c r="U12" s="60">
        <v>0</v>
      </c>
      <c r="V12" s="18">
        <f>[2]AR!Y1143</f>
        <v>0</v>
      </c>
      <c r="W12" s="44" t="s">
        <v>30</v>
      </c>
      <c r="X12" s="60">
        <v>0</v>
      </c>
      <c r="Y12" s="70"/>
      <c r="AA12" s="68"/>
      <c r="AB12" s="68">
        <v>11</v>
      </c>
      <c r="AC12" s="79">
        <f t="shared" si="0"/>
        <v>0.469884664673217</v>
      </c>
      <c r="AD12" s="80">
        <v>0</v>
      </c>
      <c r="AE12" s="81">
        <f>C15/111*100</f>
        <v>0</v>
      </c>
      <c r="AF12" s="68" t="s">
        <v>36</v>
      </c>
    </row>
    <row r="13" s="1" customFormat="true" spans="1:32">
      <c r="A13" s="13"/>
      <c r="B13" s="14"/>
      <c r="C13" s="13"/>
      <c r="D13" s="15"/>
      <c r="E13" s="45"/>
      <c r="F13" s="45"/>
      <c r="G13" s="13"/>
      <c r="H13" s="15"/>
      <c r="I13" s="45"/>
      <c r="J13" s="45"/>
      <c r="K13" s="13"/>
      <c r="L13" s="15"/>
      <c r="M13" s="45"/>
      <c r="N13" s="45"/>
      <c r="O13" s="13"/>
      <c r="P13" s="45"/>
      <c r="Q13" s="13"/>
      <c r="R13" s="15"/>
      <c r="S13" s="45"/>
      <c r="T13" s="45"/>
      <c r="U13" s="14"/>
      <c r="V13" s="45"/>
      <c r="W13" s="45"/>
      <c r="X13" s="14"/>
      <c r="Y13" s="14"/>
      <c r="AA13" s="14"/>
      <c r="AB13" s="14">
        <v>2</v>
      </c>
      <c r="AC13" s="86">
        <f t="shared" si="0"/>
        <v>0.0854335753951303</v>
      </c>
      <c r="AD13" s="14">
        <v>0</v>
      </c>
      <c r="AE13" s="87">
        <f>C16/111*100</f>
        <v>0</v>
      </c>
      <c r="AF13" s="14" t="s">
        <v>37</v>
      </c>
    </row>
    <row r="14" s="1" customFormat="true" ht="14.25" spans="1:32">
      <c r="A14" s="29"/>
      <c r="B14" s="29"/>
      <c r="C14" s="30">
        <f t="shared" ref="C14:G14" si="3">SUM(C8:C13)</f>
        <v>119</v>
      </c>
      <c r="D14" s="31" t="s">
        <v>29</v>
      </c>
      <c r="E14" s="30">
        <f t="shared" si="3"/>
        <v>0</v>
      </c>
      <c r="F14" s="31" t="s">
        <v>30</v>
      </c>
      <c r="G14" s="30">
        <f t="shared" si="3"/>
        <v>1</v>
      </c>
      <c r="H14" s="31" t="s">
        <v>30</v>
      </c>
      <c r="I14" s="30">
        <f t="shared" ref="I14:M14" si="4">SUM(I8:I13)</f>
        <v>3</v>
      </c>
      <c r="J14" s="31" t="s">
        <v>31</v>
      </c>
      <c r="K14" s="30">
        <f t="shared" si="4"/>
        <v>107</v>
      </c>
      <c r="L14" s="31" t="s">
        <v>31</v>
      </c>
      <c r="M14" s="30">
        <f t="shared" si="4"/>
        <v>119</v>
      </c>
      <c r="N14" s="31" t="s">
        <v>31</v>
      </c>
      <c r="O14" s="30">
        <f t="shared" ref="O14:S14" si="5">SUM(O8:O13)</f>
        <v>1110</v>
      </c>
      <c r="P14" s="31" t="s">
        <v>31</v>
      </c>
      <c r="Q14" s="30">
        <f t="shared" si="5"/>
        <v>2523</v>
      </c>
      <c r="R14" s="31" t="s">
        <v>31</v>
      </c>
      <c r="S14" s="30">
        <f t="shared" si="5"/>
        <v>3862</v>
      </c>
      <c r="T14" s="31" t="s">
        <v>31</v>
      </c>
      <c r="U14" s="30">
        <f t="shared" ref="U14:X14" si="6">SUM(U8:U13)</f>
        <v>4000139400</v>
      </c>
      <c r="V14" s="30">
        <f t="shared" si="6"/>
        <v>134</v>
      </c>
      <c r="W14" s="31" t="s">
        <v>30</v>
      </c>
      <c r="X14" s="30">
        <f t="shared" si="6"/>
        <v>343100000</v>
      </c>
      <c r="Y14" s="29"/>
      <c r="Z14" s="16"/>
      <c r="AA14" s="66"/>
      <c r="AB14" s="66">
        <f t="shared" ref="AB14:AE14" si="7">SUM(AB5:AB13)</f>
        <v>2341</v>
      </c>
      <c r="AC14" s="66">
        <f t="shared" si="7"/>
        <v>100</v>
      </c>
      <c r="AD14" s="66">
        <f t="shared" si="7"/>
        <v>112</v>
      </c>
      <c r="AE14" s="88">
        <f t="shared" si="7"/>
        <v>106.25</v>
      </c>
      <c r="AF14" s="66"/>
    </row>
    <row r="15" s="1" customFormat="true" ht="14.25" spans="32:33">
      <c r="AF15" s="89" t="s">
        <v>38</v>
      </c>
      <c r="AG15" s="89" t="s">
        <v>39</v>
      </c>
    </row>
    <row r="16" s="1" customFormat="true" spans="22:33">
      <c r="V16" s="61" t="str">
        <f>[2]rak!V23</f>
        <v>Purbalingga, 31 Desember 2020</v>
      </c>
      <c r="Y16" s="46"/>
      <c r="AA16" s="1" t="s">
        <v>40</v>
      </c>
      <c r="AB16" s="71">
        <v>34</v>
      </c>
      <c r="AD16" s="90"/>
      <c r="AE16" s="1" t="s">
        <v>41</v>
      </c>
      <c r="AF16" s="35">
        <v>377</v>
      </c>
      <c r="AG16" s="35">
        <v>0</v>
      </c>
    </row>
    <row r="17" s="1" customFormat="true" spans="1:33">
      <c r="A17" s="1">
        <v>1</v>
      </c>
      <c r="B17" s="1" t="s">
        <v>42</v>
      </c>
      <c r="C17" s="32">
        <f>[2]AR!U1145+[2]AR!U1157</f>
        <v>326000000</v>
      </c>
      <c r="D17" s="32"/>
      <c r="E17" s="32"/>
      <c r="V17" s="61"/>
      <c r="X17" s="46"/>
      <c r="AA17" s="1" t="s">
        <v>43</v>
      </c>
      <c r="AB17" s="71">
        <v>416</v>
      </c>
      <c r="AC17" s="35">
        <f>AB17+AB18</f>
        <v>514</v>
      </c>
      <c r="AD17" s="1" t="s">
        <v>44</v>
      </c>
      <c r="AE17" s="1" t="s">
        <v>45</v>
      </c>
      <c r="AF17" s="35">
        <v>1005</v>
      </c>
      <c r="AG17" s="35">
        <v>1</v>
      </c>
    </row>
    <row r="18" s="1" customFormat="true" spans="1:33">
      <c r="A18" s="1">
        <v>2</v>
      </c>
      <c r="B18" s="1" t="s">
        <v>46</v>
      </c>
      <c r="C18" s="32">
        <f>[2]AR!W1145</f>
        <v>12100000</v>
      </c>
      <c r="D18" s="32"/>
      <c r="E18" s="32"/>
      <c r="V18" s="61" t="s">
        <v>47</v>
      </c>
      <c r="AA18" s="1" t="s">
        <v>48</v>
      </c>
      <c r="AB18" s="71">
        <v>98</v>
      </c>
      <c r="AC18" s="35"/>
      <c r="AE18" s="1" t="s">
        <v>49</v>
      </c>
      <c r="AF18" s="91">
        <v>3494319</v>
      </c>
      <c r="AG18" s="35">
        <v>0</v>
      </c>
    </row>
    <row r="19" s="1" customFormat="true" spans="1:33">
      <c r="A19" s="1">
        <v>3</v>
      </c>
      <c r="B19" s="1" t="s">
        <v>50</v>
      </c>
      <c r="C19" s="33">
        <f>[2]AR!V1145</f>
        <v>5000000</v>
      </c>
      <c r="D19" s="33"/>
      <c r="E19" s="33"/>
      <c r="V19" s="61"/>
      <c r="AA19" s="1" t="s">
        <v>51</v>
      </c>
      <c r="AB19" s="71">
        <v>7094</v>
      </c>
      <c r="AC19" s="35"/>
      <c r="AE19" s="1" t="s">
        <v>52</v>
      </c>
      <c r="AF19" s="35"/>
      <c r="AG19" s="35"/>
    </row>
    <row r="20" s="1" customFormat="true" spans="1:33">
      <c r="A20" s="1">
        <v>4</v>
      </c>
      <c r="B20" s="1" t="s">
        <v>53</v>
      </c>
      <c r="C20" s="34">
        <f>[2]AR!X1145</f>
        <v>0</v>
      </c>
      <c r="D20" s="34"/>
      <c r="E20" s="34"/>
      <c r="U20" s="46"/>
      <c r="V20" s="61"/>
      <c r="AA20" s="1" t="s">
        <v>54</v>
      </c>
      <c r="AB20" s="71">
        <v>8412</v>
      </c>
      <c r="AC20" s="35">
        <f>AB20+AB21</f>
        <v>82505</v>
      </c>
      <c r="AD20" s="1" t="s">
        <v>55</v>
      </c>
      <c r="AE20" s="1" t="s">
        <v>56</v>
      </c>
      <c r="AF20" s="35">
        <v>47442</v>
      </c>
      <c r="AG20" s="35">
        <v>346</v>
      </c>
    </row>
    <row r="21" s="1" customFormat="true" spans="3:32">
      <c r="C21" s="32">
        <f>SUM(C17:E20)</f>
        <v>343100000</v>
      </c>
      <c r="D21" s="32"/>
      <c r="E21" s="32"/>
      <c r="V21" s="61"/>
      <c r="AA21" s="1" t="s">
        <v>57</v>
      </c>
      <c r="AB21" s="71">
        <v>74093</v>
      </c>
      <c r="AC21" s="35"/>
      <c r="AF21" s="35"/>
    </row>
    <row r="22" s="1" customFormat="true" spans="22:32">
      <c r="V22" s="62" t="s">
        <v>58</v>
      </c>
      <c r="AA22" s="1" t="s">
        <v>59</v>
      </c>
      <c r="AB22" s="72">
        <v>1913578.68</v>
      </c>
      <c r="AF22" s="35"/>
    </row>
    <row r="23" s="1" customFormat="true" spans="1:32">
      <c r="A23" s="1">
        <v>5</v>
      </c>
      <c r="B23" s="1" t="s">
        <v>60</v>
      </c>
      <c r="E23" s="46">
        <v>155</v>
      </c>
      <c r="F23" s="1" t="s">
        <v>30</v>
      </c>
      <c r="H23" s="47">
        <f>158416000+22689000</f>
        <v>181105000</v>
      </c>
      <c r="I23" s="47"/>
      <c r="J23" s="47"/>
      <c r="V23" s="63" t="s">
        <v>61</v>
      </c>
      <c r="AA23" s="1" t="s">
        <v>62</v>
      </c>
      <c r="AB23" s="73">
        <v>254826034</v>
      </c>
      <c r="AF23" s="35"/>
    </row>
    <row r="24" s="1" customFormat="true" spans="1:22">
      <c r="A24" s="1">
        <v>6</v>
      </c>
      <c r="B24" s="1" t="s">
        <v>63</v>
      </c>
      <c r="E24" s="46">
        <f>[2]AR!Y1145+[2]AR!Y1157</f>
        <v>134</v>
      </c>
      <c r="F24" s="1" t="s">
        <v>30</v>
      </c>
      <c r="H24" s="33">
        <f>C21</f>
        <v>343100000</v>
      </c>
      <c r="I24" s="33"/>
      <c r="J24" s="33"/>
      <c r="V24" s="63" t="s">
        <v>64</v>
      </c>
    </row>
    <row r="25" spans="1:28">
      <c r="A25" s="1">
        <v>7</v>
      </c>
      <c r="B25" s="1" t="s">
        <v>65</v>
      </c>
      <c r="E25" s="1">
        <v>641</v>
      </c>
      <c r="H25" s="47">
        <v>198710000</v>
      </c>
      <c r="I25" s="47"/>
      <c r="J25" s="47"/>
      <c r="AB25" s="71"/>
    </row>
    <row r="26" spans="2:28">
      <c r="B26" s="1" t="s">
        <v>66</v>
      </c>
      <c r="H26" s="32">
        <f>SUM(H23:J25)</f>
        <v>722915000</v>
      </c>
      <c r="I26" s="32"/>
      <c r="J26" s="32"/>
      <c r="AB26" s="1">
        <v>2776499</v>
      </c>
    </row>
    <row r="27" spans="2:28">
      <c r="B27" s="1" t="s">
        <v>67</v>
      </c>
      <c r="H27" s="48">
        <f>H26/U14*100</f>
        <v>18.0722451822554</v>
      </c>
      <c r="AB27" s="1">
        <v>2859979</v>
      </c>
    </row>
    <row r="28" spans="2:28">
      <c r="B28" s="1" t="s">
        <v>68</v>
      </c>
      <c r="G28" s="1">
        <f>[2]desa!C1751</f>
        <v>18</v>
      </c>
      <c r="H28" s="49">
        <f>[2]desa!D1750</f>
        <v>100</v>
      </c>
      <c r="AB28" s="35">
        <f>SUM(AB26:AB27)</f>
        <v>5636478</v>
      </c>
    </row>
    <row r="29" spans="2:8">
      <c r="B29" s="1" t="s">
        <v>69</v>
      </c>
      <c r="G29" s="1">
        <f>[2]desa!E1751</f>
        <v>127</v>
      </c>
      <c r="H29" s="49">
        <f>[2]desa!F1750</f>
        <v>53.1380753138075</v>
      </c>
    </row>
    <row r="36" spans="2:2">
      <c r="B36" s="1" t="s">
        <v>70</v>
      </c>
    </row>
    <row r="37" spans="2:2">
      <c r="B37" s="35">
        <v>994000</v>
      </c>
    </row>
    <row r="38" spans="2:2">
      <c r="B38" s="35">
        <v>448000</v>
      </c>
    </row>
    <row r="39" spans="2:2">
      <c r="B39" s="35">
        <v>926000</v>
      </c>
    </row>
    <row r="40" spans="2:2">
      <c r="B40" s="35">
        <v>926000</v>
      </c>
    </row>
    <row r="41" spans="2:2">
      <c r="B41" s="35">
        <v>926000</v>
      </c>
    </row>
    <row r="42" spans="2:2">
      <c r="B42" s="35">
        <v>926000</v>
      </c>
    </row>
    <row r="43" spans="2:2">
      <c r="B43" s="35">
        <v>926000</v>
      </c>
    </row>
    <row r="44" spans="2:2">
      <c r="B44" s="35">
        <v>926000</v>
      </c>
    </row>
    <row r="45" spans="2:2">
      <c r="B45" s="35">
        <v>1421000</v>
      </c>
    </row>
    <row r="46" spans="2:2">
      <c r="B46" s="35">
        <v>448000</v>
      </c>
    </row>
    <row r="47" spans="2:2">
      <c r="B47" s="35">
        <v>1421000</v>
      </c>
    </row>
    <row r="48" spans="2:2">
      <c r="B48" s="35">
        <v>448000</v>
      </c>
    </row>
    <row r="49" spans="2:2">
      <c r="B49" s="35">
        <v>1340000</v>
      </c>
    </row>
    <row r="50" spans="2:2">
      <c r="B50" s="35">
        <v>210000</v>
      </c>
    </row>
    <row r="51" spans="2:2">
      <c r="B51" s="35">
        <v>1421000</v>
      </c>
    </row>
    <row r="52" spans="2:2">
      <c r="B52" s="35">
        <v>190000</v>
      </c>
    </row>
    <row r="53" spans="2:2">
      <c r="B53" s="35">
        <v>1421000</v>
      </c>
    </row>
    <row r="54" spans="2:2">
      <c r="B54" s="35">
        <v>190000</v>
      </c>
    </row>
    <row r="55" spans="2:2">
      <c r="B55" s="35">
        <v>1421000</v>
      </c>
    </row>
    <row r="56" spans="2:2">
      <c r="B56" s="35">
        <v>1260000</v>
      </c>
    </row>
    <row r="57" spans="2:2">
      <c r="B57" s="35">
        <v>1260000</v>
      </c>
    </row>
    <row r="58" spans="2:2">
      <c r="B58" s="35">
        <v>1620000</v>
      </c>
    </row>
    <row r="59" spans="2:2">
      <c r="B59" s="35">
        <v>1620000</v>
      </c>
    </row>
    <row r="60" spans="2:2">
      <c r="B60" s="35">
        <f>SUM(B37:B59)</f>
        <v>22689000</v>
      </c>
    </row>
  </sheetData>
  <sheetProtection password="CAA7" sheet="1"/>
  <mergeCells count="14">
    <mergeCell ref="AA1:AF1"/>
    <mergeCell ref="AB3:AC3"/>
    <mergeCell ref="AD3:AE3"/>
    <mergeCell ref="C17:E17"/>
    <mergeCell ref="C18:E18"/>
    <mergeCell ref="C19:E19"/>
    <mergeCell ref="C20:E20"/>
    <mergeCell ref="C21:E21"/>
    <mergeCell ref="H23:J23"/>
    <mergeCell ref="H24:J24"/>
    <mergeCell ref="H25:J25"/>
    <mergeCell ref="H26:J26"/>
    <mergeCell ref="X5:X6"/>
    <mergeCell ref="V5:W6"/>
  </mergeCells>
  <pageMargins left="0.47244094488189" right="0.393700787401575" top="0.433070866141732" bottom="0.708661417322835" header="0.31496062992126" footer="0.31496062992126"/>
  <pageSetup paperSize="25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rekap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mayones</dc:creator>
  <cp:lastModifiedBy>mayones</cp:lastModifiedBy>
  <dcterms:created xsi:type="dcterms:W3CDTF">2021-03-09T09:31:32Z</dcterms:created>
  <dcterms:modified xsi:type="dcterms:W3CDTF">2021-03-09T09:32:34Z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