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Pengadegan" sheetId="4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16">Pengadegan!$B$1:$AB$33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16">Pengadegan!$A:$AB,Pengadegan!$7:$10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47" l="1"/>
  <c r="H12" i="47"/>
  <c r="I12" i="47"/>
  <c r="J12" i="47"/>
  <c r="K12" i="47"/>
  <c r="L12" i="47"/>
  <c r="S12" i="47"/>
  <c r="U12" i="47"/>
  <c r="W12" i="47"/>
  <c r="Y12" i="47"/>
  <c r="H27" i="47"/>
  <c r="X24" i="47"/>
  <c r="V24" i="47"/>
  <c r="T24" i="47"/>
  <c r="R24" i="47"/>
  <c r="Q24" i="47"/>
  <c r="O24" i="47"/>
  <c r="N24" i="47"/>
  <c r="M24" i="47"/>
  <c r="J26" i="47" s="1"/>
  <c r="H26" i="47" s="1"/>
  <c r="F24" i="47"/>
  <c r="Y23" i="47"/>
  <c r="W23" i="47"/>
  <c r="U23" i="47"/>
  <c r="S23" i="47"/>
  <c r="L23" i="47"/>
  <c r="K23" i="47"/>
  <c r="J23" i="47"/>
  <c r="I23" i="47"/>
  <c r="H23" i="47"/>
  <c r="Y22" i="47"/>
  <c r="W22" i="47"/>
  <c r="U22" i="47"/>
  <c r="S22" i="47"/>
  <c r="L22" i="47"/>
  <c r="K22" i="47"/>
  <c r="J22" i="47"/>
  <c r="I22" i="47"/>
  <c r="H22" i="47"/>
  <c r="Y21" i="47"/>
  <c r="W21" i="47"/>
  <c r="U21" i="47"/>
  <c r="S21" i="47"/>
  <c r="L21" i="47"/>
  <c r="K21" i="47"/>
  <c r="J21" i="47"/>
  <c r="I21" i="47"/>
  <c r="H21" i="47"/>
  <c r="Y20" i="47"/>
  <c r="W20" i="47"/>
  <c r="U20" i="47"/>
  <c r="S20" i="47"/>
  <c r="L20" i="47"/>
  <c r="K20" i="47"/>
  <c r="J20" i="47"/>
  <c r="I20" i="47"/>
  <c r="H20" i="47"/>
  <c r="Y19" i="47"/>
  <c r="W19" i="47"/>
  <c r="U19" i="47"/>
  <c r="S19" i="47"/>
  <c r="L19" i="47"/>
  <c r="K19" i="47"/>
  <c r="J19" i="47"/>
  <c r="I19" i="47"/>
  <c r="H19" i="47"/>
  <c r="Y18" i="47"/>
  <c r="W18" i="47"/>
  <c r="U18" i="47"/>
  <c r="S18" i="47"/>
  <c r="L18" i="47"/>
  <c r="K18" i="47"/>
  <c r="J18" i="47"/>
  <c r="I18" i="47"/>
  <c r="H18" i="47"/>
  <c r="Y17" i="47"/>
  <c r="W17" i="47"/>
  <c r="U17" i="47"/>
  <c r="S17" i="47"/>
  <c r="L17" i="47"/>
  <c r="K17" i="47"/>
  <c r="J17" i="47"/>
  <c r="I17" i="47"/>
  <c r="H17" i="47"/>
  <c r="Y16" i="47"/>
  <c r="W16" i="47"/>
  <c r="U16" i="47"/>
  <c r="S16" i="47"/>
  <c r="L16" i="47"/>
  <c r="J16" i="47"/>
  <c r="P16" i="47" s="1"/>
  <c r="K16" i="47" s="1"/>
  <c r="I16" i="47"/>
  <c r="H16" i="47"/>
  <c r="Y15" i="47"/>
  <c r="W15" i="47"/>
  <c r="U15" i="47"/>
  <c r="S15" i="47"/>
  <c r="L15" i="47"/>
  <c r="K15" i="47"/>
  <c r="J15" i="47"/>
  <c r="I15" i="47"/>
  <c r="H15" i="47"/>
  <c r="Y14" i="47"/>
  <c r="W14" i="47"/>
  <c r="U14" i="47"/>
  <c r="S14" i="47"/>
  <c r="L14" i="47"/>
  <c r="K14" i="47"/>
  <c r="J14" i="47"/>
  <c r="I14" i="47"/>
  <c r="H14" i="47"/>
  <c r="Y13" i="47"/>
  <c r="W13" i="47"/>
  <c r="U13" i="47"/>
  <c r="S13" i="47"/>
  <c r="L13" i="47"/>
  <c r="K13" i="47"/>
  <c r="J13" i="47"/>
  <c r="I13" i="47"/>
  <c r="H13" i="47"/>
  <c r="S24" i="47" l="1"/>
  <c r="K26" i="47"/>
  <c r="J24" i="47"/>
  <c r="W24" i="47"/>
  <c r="L26" i="47"/>
  <c r="I24" i="47"/>
  <c r="N26" i="47"/>
  <c r="H24" i="47"/>
  <c r="L24" i="47"/>
  <c r="Y24" i="47"/>
  <c r="U24" i="47"/>
  <c r="K24" i="47"/>
  <c r="P24" i="47"/>
  <c r="M26" i="47" s="1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<sst xmlns="http://schemas.openxmlformats.org/spreadsheetml/2006/main" count="51088" uniqueCount="2181">
  <si>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</si>
  <si>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</si>
  <si>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</si>
  <si>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</si>
  <si>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</si>
  <si>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</si>
  <si>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</si>
  <si>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</si>
  <si>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</si>
  <si>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</si>
  <si>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</si>
  <si>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</si>
  <si>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</si>
  <si>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</si>
  <si>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</si>
  <si>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</si>
  <si>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</si>
  <si>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</si>
  <si>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</si>
  <si>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</si>
  <si>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</si>
  <si>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</si>
  <si>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</si>
  <si>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</si>
  <si>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</si>
  <si>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</si>
  <si>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</si>
  <si>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</si>
  <si>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</si>
  <si>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</si>
  <si>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</si>
  <si>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</si>
  <si>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</si>
  <si>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</si>
  <si>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</si>
  <si>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</si>
  <si>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</si>
  <si>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</si>
  <si>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</si>
  <si>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</si>
  <si>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</si>
  <si>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</si>
  <si>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</si>
  <si>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</si>
  <si>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</si>
  <si>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</si>
  <si>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</si>
  <si>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</si>
  <si>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</si>
  <si>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</si>
  <si>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</si>
  <si>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</si>
  <si>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</si>
  <si>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</si>
  <si>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</si>
  <si>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</si>
  <si>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</si>
  <si>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</si>
  <si>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</si>
  <si>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</si>
  <si>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</si>
  <si>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</si>
  <si>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</si>
  <si>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</si>
  <si>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</si>
  <si>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</si>
  <si>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</si>
  <si>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</si>
  <si>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</si>
  <si>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</si>
  <si>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</si>
  <si>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</si>
  <si>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</si>
  <si>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</si>
  <si>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</si>
  <si>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</si>
  <si>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</si>
  <si>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</si>
  <si>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</si>
  <si>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</si>
  <si>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</si>
  <si>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</si>
  <si>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</si>
  <si>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</si>
  <si>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</si>
  <si>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</si>
  <si>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</si>
  <si>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</si>
  <si>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</si>
  <si>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</si>
  <si>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</si>
  <si>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</si>
  <si>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</si>
  <si>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</si>
  <si>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</si>
  <si>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</si>
  <si>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</si>
  <si>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</si>
  <si>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</si>
  <si>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</si>
  <si>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</si>
  <si>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</si>
  <si>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</si>
  <si>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</si>
  <si>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</si>
  <si>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</si>
  <si>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</si>
  <si>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</si>
  <si>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</si>
  <si>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</si>
  <si>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</si>
  <si>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</si>
  <si>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</si>
  <si>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</si>
  <si>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</si>
  <si>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</si>
  <si>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</si>
  <si>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</si>
  <si>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</si>
  <si>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</si>
  <si>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</si>
  <si>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</si>
  <si>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</si>
  <si>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</si>
  <si>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</si>
  <si>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</si>
  <si>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</si>
  <si>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</si>
  <si>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</si>
  <si>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</si>
  <si>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</si>
  <si>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</si>
  <si>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</si>
  <si>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</si>
  <si>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</si>
  <si>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</si>
  <si>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</si>
  <si>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</si>
  <si>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</si>
  <si>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</si>
  <si>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</si>
  <si>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</si>
  <si>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</si>
  <si>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</si>
  <si>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</si>
  <si>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</si>
  <si>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</si>
  <si>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</si>
  <si>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</si>
  <si>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</si>
  <si>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</si>
  <si>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</si>
  <si>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</si>
  <si>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</si>
  <si>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</si>
  <si>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</si>
  <si>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</si>
  <si>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</si>
  <si>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</si>
  <si>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</si>
  <si>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</si>
  <si>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</si>
  <si>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</si>
  <si>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</si>
  <si>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</si>
  <si>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</si>
  <si>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</si>
  <si>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</si>
  <si>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</si>
  <si>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</si>
  <si>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</si>
  <si>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</si>
  <si>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</si>
  <si>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</si>
  <si>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</si>
  <si>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</si>
  <si>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</si>
  <si>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</si>
  <si>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</si>
  <si>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</si>
  <si>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</si>
  <si>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</si>
  <si>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</si>
  <si>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</si>
  <si>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</si>
  <si>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</si>
  <si>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</si>
  <si>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</si>
  <si>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</si>
  <si>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</si>
  <si>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</si>
  <si>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</si>
  <si>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</si>
  <si>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</si>
  <si>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</si>
  <si>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</si>
  <si>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</si>
  <si>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</si>
  <si>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</si>
  <si>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</si>
  <si>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</si>
  <si>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</si>
  <si>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</si>
  <si>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</si>
  <si>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</si>
  <si>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</si>
  <si>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</si>
  <si>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</si>
  <si>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</si>
  <si>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</si>
  <si>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</si>
  <si>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</si>
  <si>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</si>
  <si>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</si>
  <si>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</si>
  <si>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</si>
  <si>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</si>
  <si>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</si>
  <si>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</si>
  <si>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</si>
  <si>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</si>
  <si>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</si>
  <si>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</si>
  <si>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</si>
  <si>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</si>
  <si>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</si>
  <si>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</si>
  <si>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</si>
  <si>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</si>
  <si>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</si>
  <si>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</si>
  <si>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</si>
  <si>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</si>
  <si>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</si>
  <si>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</si>
  <si>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</si>
  <si>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</si>
  <si>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</si>
  <si>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</si>
  <si>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</si>
  <si>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</si>
  <si>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</si>
  <si>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</si>
  <si>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</si>
  <si>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</si>
  <si>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</si>
  <si>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</si>
  <si>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</si>
  <si>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</si>
  <si>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</si>
  <si>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</si>
  <si>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</si>
  <si>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</si>
  <si>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</si>
  <si>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</si>
  <si>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</si>
  <si>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</si>
  <si>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</si>
  <si>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</si>
  <si>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</si>
  <si>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</si>
  <si>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</si>
  <si>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</si>
  <si>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</si>
  <si>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</si>
  <si>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</si>
  <si>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</si>
  <si>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</si>
  <si>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</si>
  <si>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</si>
  <si>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</si>
  <si>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</si>
  <si>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</si>
  <si>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</si>
  <si>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</si>
  <si>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</si>
  <si>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</si>
  <si>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</si>
  <si>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</si>
  <si>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</si>
  <si>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</si>
  <si>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</si>
  <si>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</si>
  <si>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</si>
  <si>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</si>
  <si>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</si>
  <si>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</si>
  <si>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</si>
  <si>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</si>
  <si>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</si>
  <si>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</si>
  <si>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</si>
  <si>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</si>
  <si>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</si>
  <si>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</si>
  <si>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</si>
  <si>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</si>
  <si>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</si>
  <si>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</si>
  <si>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</si>
  <si>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</si>
  <si>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</si>
  <si>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</si>
  <si>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</si>
  <si>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</si>
  <si>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</si>
  <si>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</si>
  <si>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</si>
  <si>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</si>
  <si>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</si>
  <si>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</si>
  <si>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</si>
  <si>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</si>
  <si>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</si>
  <si>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</si>
  <si>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</si>
  <si>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</si>
  <si>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</si>
  <si>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</si>
  <si>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</si>
  <si>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</si>
  <si>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</si>
  <si>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</si>
  <si>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</si>
  <si>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</si>
  <si>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</si>
  <si>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</si>
  <si>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</si>
  <si>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</si>
  <si>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</si>
  <si>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</si>
  <si>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</si>
  <si>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</si>
  <si>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</si>
  <si>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</si>
  <si>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</si>
  <si>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</si>
  <si>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</si>
  <si>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</si>
  <si>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</si>
  <si>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</si>
  <si>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</si>
  <si>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</si>
  <si>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</si>
  <si>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</si>
  <si>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</si>
  <si>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</si>
  <si>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</si>
  <si>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</si>
  <si>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</si>
  <si>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</si>
  <si>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</si>
  <si>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</si>
  <si>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</si>
  <si>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</si>
  <si>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</si>
  <si>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</si>
  <si>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</si>
  <si>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</si>
  <si>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</si>
  <si>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</si>
  <si>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</si>
  <si>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</si>
  <si>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</si>
  <si>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</si>
  <si>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</si>
  <si>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</si>
  <si>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</si>
  <si>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</si>
  <si>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</si>
  <si>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</si>
  <si>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</si>
  <si>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</si>
  <si>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</si>
  <si>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</si>
  <si>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</si>
  <si>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</si>
  <si>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</si>
  <si>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</si>
  <si>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</si>
  <si>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</si>
  <si>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</si>
  <si>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</si>
  <si>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</si>
  <si>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</si>
  <si>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</si>
  <si>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</si>
  <si>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</si>
  <si>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</si>
  <si>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</si>
  <si>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</si>
  <si>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</si>
  <si>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</si>
  <si>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</si>
  <si>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</si>
  <si>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</si>
  <si>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</si>
  <si>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</si>
  <si>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</si>
  <si>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</si>
  <si>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</si>
  <si>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</si>
  <si>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</si>
  <si>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</si>
  <si>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</si>
  <si>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</si>
  <si>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</si>
  <si>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</si>
  <si>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</si>
  <si>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</si>
  <si>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</si>
  <si>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</si>
  <si>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</si>
  <si>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</si>
  <si>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</si>
  <si>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</si>
  <si>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</si>
  <si>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</si>
  <si>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</si>
  <si>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</si>
  <si>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</si>
  <si>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</si>
  <si>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</si>
  <si>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</si>
  <si>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</si>
  <si>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</si>
  <si>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</si>
  <si>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</si>
  <si>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</si>
  <si>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</si>
  <si>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</si>
  <si>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</si>
  <si>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</si>
  <si>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</si>
  <si>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</si>
  <si>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</si>
  <si>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</si>
  <si>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</si>
  <si>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</si>
  <si>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</si>
  <si>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</si>
  <si>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</si>
  <si>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</si>
  <si>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</si>
  <si>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</si>
  <si>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</si>
  <si>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</si>
  <si>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</si>
  <si>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</si>
  <si>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</si>
  <si>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</si>
  <si>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</si>
  <si>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</si>
  <si>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</si>
  <si>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</si>
  <si>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</si>
  <si>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</si>
  <si>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</si>
  <si>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</si>
  <si>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</si>
  <si>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</si>
  <si>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</si>
  <si>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</si>
  <si>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</si>
  <si>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</si>
  <si>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</si>
  <si>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</si>
  <si>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</si>
  <si>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</si>
  <si>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</si>
  <si>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</si>
  <si>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</si>
  <si>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</si>
  <si>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</si>
  <si>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</si>
  <si>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</si>
  <si>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</si>
  <si>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</si>
  <si>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</si>
  <si>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</si>
  <si>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</si>
  <si>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</si>
  <si>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</si>
  <si>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</si>
  <si>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</si>
  <si>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</si>
  <si>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</si>
  <si>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</si>
  <si>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</si>
  <si>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</si>
  <si>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</si>
  <si>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</si>
  <si>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</si>
  <si>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</si>
  <si>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</si>
  <si>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</si>
  <si>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</si>
  <si>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</si>
  <si>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</si>
  <si>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</si>
  <si>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</si>
  <si>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</si>
  <si>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</si>
  <si>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</si>
  <si>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</si>
  <si>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</si>
  <si>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</si>
  <si>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</si>
  <si>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</si>
  <si>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</si>
  <si>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</si>
  <si>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</si>
  <si>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</si>
  <si>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</si>
  <si>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</si>
  <si>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</si>
  <si>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</si>
  <si>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</si>
  <si>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</si>
  <si>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</si>
  <si>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</si>
  <si>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</si>
  <si>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</si>
  <si>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</si>
  <si>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</si>
  <si>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</si>
  <si>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</si>
  <si>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</si>
  <si>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</si>
  <si>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</si>
  <si>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</si>
  <si>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</si>
  <si>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</si>
  <si>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</si>
  <si>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</si>
  <si>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</si>
  <si>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</si>
  <si>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</si>
  <si>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</si>
  <si>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</si>
  <si>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</si>
  <si>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</si>
  <si>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</si>
  <si>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</si>
  <si>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</si>
  <si>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</si>
  <si>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</si>
  <si>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</si>
  <si>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</si>
  <si>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</si>
  <si>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</si>
  <si>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</si>
  <si>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</si>
  <si>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</si>
  <si>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</si>
  <si>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</si>
  <si>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</si>
  <si>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</si>
  <si>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</si>
  <si>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</si>
  <si>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</si>
  <si>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</si>
  <si>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</si>
  <si>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</si>
  <si>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</si>
  <si>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</si>
  <si>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</si>
  <si>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</si>
  <si>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</si>
  <si>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</si>
  <si>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</si>
  <si>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</si>
  <si>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</si>
  <si>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</si>
  <si>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</si>
  <si>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</si>
  <si>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</si>
  <si>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</si>
  <si>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</si>
  <si>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</si>
  <si>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</si>
  <si>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</si>
  <si>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</si>
  <si>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</si>
  <si>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</si>
  <si>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</si>
  <si>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</si>
  <si>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</si>
  <si>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</si>
  <si>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</si>
  <si>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</si>
  <si>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</si>
  <si>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</si>
  <si>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</si>
  <si>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</si>
  <si>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</si>
  <si>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</si>
  <si>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</si>
  <si>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</si>
  <si>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</si>
  <si>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</si>
  <si>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</si>
  <si>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</si>
  <si>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</si>
  <si>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</si>
  <si>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</si>
  <si>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</si>
  <si>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</si>
  <si>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</si>
  <si>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</si>
  <si>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</si>
  <si>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</si>
  <si>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</si>
  <si>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</si>
  <si>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</si>
  <si>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</si>
  <si>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</si>
  <si>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</si>
  <si>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</si>
  <si>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</si>
  <si>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</si>
  <si>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</si>
  <si>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</si>
  <si>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</si>
  <si>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</si>
  <si>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</si>
  <si>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</si>
  <si>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</si>
  <si>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</si>
  <si>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</si>
  <si>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</si>
  <si>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</si>
  <si>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</si>
  <si>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</si>
  <si>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</si>
  <si>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</si>
  <si>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</si>
  <si>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</si>
  <si>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</si>
  <si>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</si>
  <si>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</si>
  <si>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</si>
  <si>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</si>
  <si>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</si>
  <si>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</si>
  <si>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</si>
  <si>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</si>
  <si>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</si>
  <si>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</si>
  <si>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</si>
  <si>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</si>
  <si>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</si>
  <si>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</si>
  <si>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</si>
  <si>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</si>
  <si>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</si>
  <si>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</si>
  <si>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</si>
  <si>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</si>
  <si>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</si>
  <si>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</si>
  <si>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</si>
  <si>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</si>
  <si>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</si>
  <si>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</si>
  <si>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</si>
  <si>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</si>
  <si>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</si>
  <si>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</si>
  <si>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</si>
  <si>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</si>
  <si>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</si>
  <si>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</si>
  <si>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</si>
  <si>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</si>
  <si>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</si>
  <si>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</si>
  <si>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</si>
  <si>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</si>
  <si>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</si>
  <si>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</si>
  <si>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</si>
  <si>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</si>
  <si>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</si>
  <si>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</si>
  <si>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</si>
  <si>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</si>
  <si>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</si>
  <si>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</si>
  <si>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</si>
  <si>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</si>
  <si>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</si>
  <si>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</si>
  <si>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</si>
  <si>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</si>
  <si>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</si>
  <si>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</si>
  <si>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</si>
  <si>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</si>
  <si>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</si>
  <si>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</si>
  <si>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</si>
  <si>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</si>
  <si>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</si>
  <si>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</si>
  <si>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</si>
  <si>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</si>
  <si>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</si>
  <si>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</si>
  <si>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</si>
  <si>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</si>
  <si>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</si>
  <si>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</si>
  <si>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</si>
  <si>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</si>
  <si>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</si>
  <si>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</si>
  <si>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</si>
  <si>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</si>
  <si>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</si>
  <si>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</si>
  <si>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</si>
  <si>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</si>
  <si>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</si>
  <si>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</si>
  <si>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</si>
  <si>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</si>
  <si>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</si>
  <si>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</si>
  <si>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</si>
  <si>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</si>
  <si>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</si>
  <si>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</si>
  <si>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</si>
  <si>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</si>
  <si>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</si>
  <si>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</si>
  <si>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</si>
  <si>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</si>
  <si>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</si>
  <si>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</si>
  <si>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</si>
  <si>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</si>
  <si>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</si>
  <si>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</si>
  <si>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</si>
  <si>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</si>
  <si>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</si>
  <si>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</si>
  <si>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</si>
  <si>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</si>
  <si>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</si>
  <si>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</si>
  <si>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</si>
  <si>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</si>
  <si>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</si>
  <si>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</si>
  <si>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</si>
  <si>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</si>
  <si>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</si>
  <si>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</si>
  <si>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</si>
  <si>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</si>
  <si>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</si>
  <si>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</si>
  <si>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</si>
  <si>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</si>
  <si>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</si>
  <si>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</si>
  <si>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</si>
  <si>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</si>
  <si>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</si>
  <si>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</si>
  <si>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</si>
  <si>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</si>
  <si>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</si>
  <si>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</si>
  <si>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</si>
  <si>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</si>
  <si>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</si>
  <si>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</si>
  <si>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</si>
  <si>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</si>
  <si>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</si>
  <si>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</si>
  <si>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</si>
  <si>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</si>
  <si>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</si>
  <si>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</si>
  <si>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</si>
  <si>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</si>
  <si>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</si>
  <si>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</si>
  <si>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</si>
  <si>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</si>
  <si>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</si>
  <si>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</si>
  <si>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</si>
  <si>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</si>
  <si>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</si>
  <si>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</si>
  <si>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</si>
  <si>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</si>
  <si>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</si>
  <si>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</si>
  <si>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</si>
  <si>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</si>
  <si>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</si>
  <si>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</si>
  <si>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</si>
  <si>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</si>
  <si>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</si>
  <si>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</si>
  <si>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</si>
  <si>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</si>
  <si>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</si>
  <si>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</si>
  <si>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</si>
  <si>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</si>
  <si>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</si>
  <si>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</si>
  <si>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</si>
  <si>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</si>
  <si>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</si>
  <si>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</si>
  <si>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</si>
  <si>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</si>
  <si>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</si>
  <si>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</si>
  <si>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</si>
  <si>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</si>
  <si>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</si>
  <si>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</si>
  <si>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</si>
  <si>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</si>
  <si>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</si>
  <si>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</si>
  <si>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</si>
  <si>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</si>
  <si>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</si>
  <si>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</si>
  <si>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</si>
  <si>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</si>
  <si>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</si>
  <si>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</si>
  <si>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</si>
  <si>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</si>
  <si>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</si>
  <si>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</si>
  <si>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</si>
  <si>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</si>
  <si>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</si>
  <si>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</si>
  <si>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</si>
  <si>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</si>
  <si>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</si>
  <si>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</si>
  <si>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</si>
  <si>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</si>
  <si>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</si>
  <si>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</si>
  <si>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</si>
  <si>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</si>
  <si>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</si>
  <si>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</si>
  <si>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</si>
  <si>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</si>
  <si>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</si>
  <si>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</si>
  <si>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</si>
  <si>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</si>
  <si>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</si>
  <si>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</si>
  <si>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</si>
  <si>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</si>
  <si>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</si>
  <si>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</si>
  <si>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</si>
  <si>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</si>
  <si>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</si>
  <si>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</si>
  <si>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</si>
  <si>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</si>
  <si>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</si>
  <si>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</si>
  <si>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</si>
  <si>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</si>
  <si>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</si>
  <si>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</si>
  <si>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</si>
  <si>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</si>
  <si>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</si>
  <si>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</si>
  <si>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</si>
  <si>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</si>
  <si>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</si>
  <si>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</si>
  <si>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</si>
  <si>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</si>
  <si>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</si>
  <si>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</si>
  <si>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</si>
  <si>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</si>
  <si>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</si>
  <si>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</si>
  <si>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</si>
  <si>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</si>
  <si>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</si>
  <si>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</si>
  <si>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</si>
  <si>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</si>
  <si>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</si>
  <si>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</si>
  <si>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</si>
  <si>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</si>
  <si>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</si>
  <si>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</si>
  <si>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</si>
  <si>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</si>
  <si>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</si>
  <si>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</si>
  <si>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</si>
  <si>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</si>
  <si>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</si>
  <si>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</si>
  <si>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</si>
  <si>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</si>
  <si>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</si>
  <si>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</si>
  <si>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</si>
  <si>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</si>
  <si>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</si>
  <si>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</si>
  <si>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</si>
  <si>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</si>
  <si>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</si>
  <si>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</si>
  <si>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</si>
  <si>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</si>
  <si>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</si>
  <si>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</si>
  <si>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</si>
  <si>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</si>
  <si>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</si>
  <si>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</si>
  <si>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</si>
  <si>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</si>
  <si>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</si>
  <si>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</si>
  <si>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</si>
  <si>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</si>
  <si>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</si>
  <si>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</si>
  <si>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</si>
  <si>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</si>
  <si>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</si>
  <si>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</si>
  <si>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</si>
  <si>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</si>
  <si>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</si>
  <si>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</si>
  <si>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</si>
  <si>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</si>
  <si>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</si>
  <si>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</si>
  <si>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</si>
  <si>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</si>
  <si>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</si>
  <si>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</si>
  <si>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</si>
  <si>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</si>
  <si>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</si>
  <si>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</si>
  <si>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</si>
  <si>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</si>
  <si>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</si>
  <si>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</si>
  <si>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</si>
  <si>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</si>
  <si>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</si>
  <si>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</si>
  <si>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</si>
  <si>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</si>
  <si>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</si>
  <si>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</si>
  <si>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</si>
  <si>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</si>
  <si>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</si>
  <si>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</si>
  <si>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</si>
  <si>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</si>
  <si>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</si>
  <si>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</si>
  <si>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</si>
  <si>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</si>
  <si>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</si>
  <si>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</si>
  <si>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</si>
  <si>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</si>
  <si>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</si>
  <si>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</si>
  <si>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</si>
  <si>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</si>
  <si>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</si>
  <si>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</si>
  <si>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</si>
  <si>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</si>
  <si>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</si>
  <si>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</si>
  <si>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</si>
  <si>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</si>
  <si>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</si>
  <si>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</si>
  <si>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</si>
  <si>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</si>
  <si>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</si>
  <si>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</si>
  <si>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</si>
  <si>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</si>
  <si>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</si>
  <si>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</si>
  <si>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</si>
  <si>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</si>
  <si>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</si>
  <si>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</si>
  <si>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</si>
  <si>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</si>
  <si>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</si>
  <si>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</si>
  <si>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</si>
  <si>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</si>
  <si>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</si>
  <si>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</si>
  <si>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</si>
  <si>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</si>
  <si>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</si>
  <si>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</si>
  <si>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</si>
  <si>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</si>
  <si>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</si>
  <si>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</si>
  <si>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</si>
  <si>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</si>
  <si>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</si>
  <si>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</si>
  <si>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</si>
  <si>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</si>
  <si>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</si>
  <si>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</si>
  <si>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</si>
  <si>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</si>
  <si>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</si>
  <si>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</si>
  <si>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</si>
  <si>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</si>
  <si>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</si>
  <si>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</si>
  <si>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</si>
  <si>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</si>
  <si>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</si>
  <si>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</si>
  <si>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</si>
  <si>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</si>
  <si>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</si>
  <si>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</si>
  <si>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</si>
  <si>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</si>
  <si>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</si>
  <si>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</si>
  <si>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</si>
  <si>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</si>
  <si>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</si>
  <si>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</si>
  <si>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</si>
  <si>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</si>
  <si>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</si>
  <si>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</si>
  <si>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</si>
  <si>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</si>
  <si>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</si>
  <si>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</si>
  <si>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</si>
  <si>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</si>
  <si>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</si>
  <si>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</si>
  <si>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</si>
  <si>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</si>
  <si>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</si>
  <si>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</si>
  <si>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</si>
  <si>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</si>
  <si>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</si>
  <si>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</si>
  <si>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</si>
  <si>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</si>
  <si>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</si>
  <si>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</si>
  <si>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</si>
  <si>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</si>
  <si>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</si>
  <si>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</si>
  <si>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</si>
  <si>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</si>
  <si>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</si>
  <si>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</si>
  <si>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</si>
  <si>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</si>
  <si>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</si>
  <si>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</si>
  <si>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</si>
  <si>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</si>
  <si>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</si>
  <si>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</si>
  <si>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</si>
  <si>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</si>
  <si>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</si>
  <si>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</si>
  <si>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</si>
  <si>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</si>
  <si>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</si>
  <si>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</si>
  <si>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</si>
  <si>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</si>
  <si>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</si>
  <si>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</si>
  <si>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</si>
  <si>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</si>
  <si>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</si>
  <si>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</si>
  <si>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</si>
  <si>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</si>
  <si>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</si>
  <si>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</si>
  <si>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</si>
  <si>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</si>
  <si>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</si>
  <si>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</si>
  <si>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</si>
  <si>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</si>
  <si>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</si>
  <si>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</si>
  <si>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</si>
  <si>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</si>
  <si>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</si>
  <si>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</si>
  <si>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</si>
  <si>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</si>
  <si>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</si>
  <si>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</si>
  <si>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</si>
  <si>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</si>
  <si>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</si>
  <si>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</si>
  <si>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</si>
  <si>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</si>
  <si>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</si>
  <si>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</si>
  <si>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</si>
  <si>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</si>
  <si>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</si>
  <si>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</si>
  <si>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</si>
  <si>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</si>
  <si>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</si>
  <si>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</si>
  <si>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</si>
  <si>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</si>
  <si>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</si>
  <si>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</si>
  <si>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</si>
  <si>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</si>
  <si>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</si>
  <si>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</si>
  <si>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</si>
  <si>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</si>
  <si>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</si>
  <si>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</si>
  <si>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</si>
  <si>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</si>
  <si>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</si>
  <si>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</si>
  <si>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</si>
  <si>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</si>
  <si>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</si>
  <si>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</si>
  <si>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</si>
  <si>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</si>
  <si>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</si>
  <si>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</si>
  <si>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</si>
  <si>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</si>
  <si>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</si>
  <si>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</si>
  <si>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</si>
  <si>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</si>
  <si>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</si>
  <si>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</si>
  <si>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</si>
  <si>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</si>
  <si>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</si>
  <si>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</si>
  <si>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</si>
  <si>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</si>
  <si>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</si>
  <si>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</si>
  <si>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</si>
  <si>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</si>
  <si>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</si>
  <si>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</si>
  <si>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</si>
  <si>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</si>
  <si>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</si>
  <si>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</si>
  <si>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</si>
  <si>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</si>
  <si>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</si>
  <si>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</si>
  <si>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</si>
  <si>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</si>
  <si>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</si>
  <si>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</si>
  <si>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</si>
  <si>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</si>
  <si>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</si>
  <si>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</si>
  <si>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</si>
  <si>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</si>
  <si>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</si>
  <si>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</si>
  <si>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</si>
  <si>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</si>
  <si>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</si>
  <si>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</si>
  <si>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</si>
  <si>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</si>
  <si>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</si>
  <si>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</si>
  <si>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</si>
  <si>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</si>
  <si>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</si>
  <si>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</si>
  <si>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</si>
  <si>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</si>
  <si>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</si>
  <si>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</si>
  <si>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</si>
  <si>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</si>
  <si>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</si>
  <si>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</si>
  <si>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</si>
  <si>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</si>
  <si>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</si>
  <si>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</si>
  <si>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</si>
  <si>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</si>
  <si>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</si>
  <si>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</si>
  <si>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</si>
  <si>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</si>
  <si>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</si>
  <si>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</si>
  <si>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</si>
  <si>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</si>
  <si>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</si>
  <si>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</si>
  <si>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</si>
  <si>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</si>
  <si>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</si>
  <si>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</si>
  <si>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</si>
  <si>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</si>
  <si>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</si>
  <si>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</si>
  <si>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</si>
  <si>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</si>
  <si>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</si>
  <si>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</si>
  <si>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</si>
  <si>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</si>
  <si>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</si>
  <si>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</si>
  <si>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</si>
  <si>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</si>
  <si>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</si>
  <si>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</si>
  <si>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</si>
  <si>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</si>
  <si>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</si>
  <si>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</si>
  <si>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dagan-palumbungan</t>
  </si>
  <si>
    <t>Danansari - Sirau</t>
  </si>
  <si>
    <t>PENGADEGAN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</si>
  <si>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</si>
  <si>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</si>
  <si>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</si>
  <si>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</si>
  <si>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</si>
  <si>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</si>
  <si>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</si>
  <si>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</si>
  <si>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</si>
  <si>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</si>
  <si>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</si>
  <si>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</si>
  <si>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</si>
  <si>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</si>
  <si>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</si>
  <si>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</si>
  <si>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</si>
  <si>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</si>
  <si>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</si>
  <si>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</si>
  <si>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</si>
  <si>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</si>
  <si>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</si>
  <si>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</si>
  <si>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</si>
  <si>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</si>
  <si>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</si>
  <si>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</si>
  <si>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</si>
  <si>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</si>
  <si>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</si>
  <si>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</si>
  <si>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</si>
  <si>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</si>
  <si>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</si>
  <si>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</si>
  <si>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</si>
  <si>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</si>
  <si>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</si>
  <si>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</si>
  <si>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</si>
  <si>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</si>
  <si>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</si>
  <si>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</si>
  <si>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</si>
  <si>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</si>
  <si>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</si>
  <si>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</si>
  <si>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</si>
  <si>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</si>
  <si>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</si>
  <si>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</si>
  <si>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</si>
  <si>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</si>
  <si>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</si>
  <si>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</si>
  <si>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</si>
  <si>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</si>
  <si>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</si>
  <si>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</si>
  <si>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</si>
  <si>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</si>
  <si>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</si>
  <si>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</si>
  <si>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</si>
  <si>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</si>
  <si>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</si>
  <si>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</si>
  <si>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</si>
  <si>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</si>
  <si>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</si>
  <si>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</si>
  <si>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</si>
  <si>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</si>
  <si>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</si>
  <si>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</si>
  <si>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</si>
  <si>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</si>
  <si>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</si>
  <si>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</si>
  <si>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</si>
  <si>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</si>
  <si>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</si>
  <si>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</si>
  <si>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</si>
  <si>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</si>
  <si>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</si>
  <si>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</si>
  <si>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</si>
  <si>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</si>
  <si>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</si>
  <si>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</si>
  <si>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</si>
  <si>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</si>
  <si>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</si>
  <si>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</si>
  <si>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</si>
  <si>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</si>
  <si>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</si>
  <si>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</si>
  <si>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</si>
  <si>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</si>
  <si>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</si>
  <si>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</si>
  <si>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</si>
  <si>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</si>
  <si>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</si>
  <si>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</si>
  <si>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</si>
  <si>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</si>
  <si>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</si>
  <si>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</si>
  <si>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</si>
  <si>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</si>
  <si>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</si>
  <si>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</si>
  <si>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</si>
  <si>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</si>
  <si>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</si>
  <si>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</si>
  <si>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</si>
  <si>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</si>
  <si>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</si>
  <si>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</si>
  <si>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</si>
  <si>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</si>
  <si>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</si>
  <si>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</si>
  <si>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</si>
  <si>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</si>
  <si>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</si>
  <si>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</si>
  <si>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</si>
  <si>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</si>
  <si>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</si>
  <si>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</si>
  <si>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</si>
  <si>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</si>
  <si>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</si>
  <si>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</si>
  <si>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</si>
  <si>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</si>
  <si>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</si>
  <si>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</si>
  <si>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</si>
  <si>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</si>
  <si>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</si>
  <si>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</si>
  <si>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</si>
  <si>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</si>
  <si>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</si>
  <si>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</si>
  <si>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</si>
  <si>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</si>
  <si>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</si>
  <si>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</si>
  <si>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</si>
  <si>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</si>
  <si>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</si>
  <si>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</si>
  <si>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</si>
  <si>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</si>
  <si>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</si>
  <si>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</si>
  <si>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</si>
  <si>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</si>
  <si>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</si>
  <si>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</si>
  <si>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</si>
  <si>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</si>
  <si>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</si>
  <si>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</si>
  <si>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</si>
  <si>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</si>
  <si>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</si>
  <si>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</si>
  <si>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</si>
  <si>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</si>
  <si>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</si>
  <si>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</si>
  <si>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</si>
  <si>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</si>
  <si>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</si>
  <si>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</si>
  <si>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</si>
  <si>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</si>
  <si>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</si>
  <si>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</si>
  <si>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</si>
  <si>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</si>
  <si>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</si>
  <si>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</si>
  <si>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</si>
  <si>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</si>
  <si>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</si>
  <si>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</si>
  <si>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</si>
  <si>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</si>
  <si>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</si>
  <si>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</si>
  <si>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</si>
  <si>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</si>
  <si>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</si>
  <si>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</si>
  <si>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</si>
  <si>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</si>
  <si>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</si>
  <si>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</si>
  <si>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</si>
  <si>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</si>
  <si>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</si>
  <si>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</si>
  <si>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</si>
  <si>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</si>
  <si>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</si>
  <si>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</si>
  <si>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</si>
  <si>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</si>
  <si>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</si>
  <si>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</si>
  <si>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</si>
  <si>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</si>
  <si>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</si>
  <si>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</si>
  <si>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</si>
  <si>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</si>
  <si>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</si>
  <si>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</si>
  <si>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</si>
  <si>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</si>
  <si>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</si>
  <si>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</si>
  <si>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</si>
  <si>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</si>
  <si>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</si>
  <si>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</si>
  <si>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</si>
  <si>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</si>
  <si>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</si>
  <si>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</si>
  <si>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</si>
  <si>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</si>
  <si>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</si>
  <si>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</si>
  <si>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</si>
  <si>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</si>
  <si>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</si>
  <si>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</si>
  <si>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</si>
  <si>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</si>
  <si>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</si>
  <si>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</si>
  <si>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</si>
  <si>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</si>
  <si>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</si>
  <si>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</si>
  <si>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</si>
  <si>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</si>
  <si>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</si>
  <si>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</si>
  <si>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</si>
  <si>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</si>
  <si>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</si>
  <si>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</si>
  <si>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</si>
  <si>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</si>
  <si>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</si>
  <si>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</si>
  <si>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</si>
  <si>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</si>
  <si>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</si>
  <si>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</si>
  <si>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</si>
  <si>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</si>
  <si>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</si>
  <si>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</si>
  <si>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</si>
  <si>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</si>
  <si>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</si>
  <si>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</si>
  <si>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</si>
  <si>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</si>
  <si>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</si>
  <si>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</si>
  <si>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</si>
  <si>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</si>
  <si>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</si>
  <si>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</si>
  <si>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</si>
  <si>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</si>
  <si>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</si>
  <si>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</si>
  <si>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</si>
  <si>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</si>
  <si>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</si>
  <si>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</si>
  <si>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</si>
  <si>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</si>
  <si>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</si>
  <si>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</si>
  <si>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</si>
  <si>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</si>
  <si>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</si>
  <si>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</si>
  <si>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</si>
  <si>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</si>
  <si>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</si>
  <si>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</si>
  <si>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</si>
  <si>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</si>
  <si>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</si>
  <si>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</si>
  <si>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</si>
  <si>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</si>
  <si>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</si>
  <si>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</si>
  <si>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</si>
  <si>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</si>
  <si>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</si>
  <si>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</si>
  <si>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</si>
  <si>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</si>
  <si>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</si>
  <si>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</si>
  <si>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</si>
  <si>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</si>
  <si>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</si>
  <si>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</si>
  <si>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</si>
  <si>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</si>
  <si>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</si>
  <si>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</si>
  <si>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</si>
  <si>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</si>
  <si>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</si>
  <si>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</si>
  <si>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</si>
  <si>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</si>
  <si>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</si>
  <si>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</si>
  <si>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</si>
  <si>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</si>
  <si>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</si>
  <si>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</si>
  <si>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</si>
  <si>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</si>
  <si>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</si>
  <si>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</si>
  <si>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</si>
  <si>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</si>
  <si>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</si>
  <si>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</si>
  <si>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</si>
  <si>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</si>
  <si>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</si>
  <si>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</si>
  <si>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</si>
  <si>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</si>
  <si>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</si>
  <si>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</si>
  <si>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</si>
  <si>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</si>
  <si>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</si>
  <si>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</si>
  <si>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</si>
  <si>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</si>
  <si>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</si>
  <si>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</si>
  <si>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</si>
  <si>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</si>
  <si>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</si>
  <si>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</si>
  <si>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</si>
  <si>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</si>
  <si>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</si>
  <si>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</si>
  <si>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</si>
  <si>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</si>
  <si>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</si>
  <si>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</si>
  <si>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</si>
  <si>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</si>
  <si>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</si>
  <si>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</si>
  <si>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</si>
  <si>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</si>
  <si>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</si>
  <si>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</si>
  <si>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</si>
  <si>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</si>
  <si>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</si>
  <si>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</si>
  <si>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</si>
  <si>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</si>
  <si>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</si>
  <si>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</si>
  <si>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</si>
  <si>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</si>
  <si>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</si>
  <si>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</si>
  <si>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</si>
  <si>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</si>
  <si>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</si>
  <si>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</si>
  <si>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</si>
  <si>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</si>
  <si>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</si>
  <si>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</si>
  <si>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</si>
  <si>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</si>
  <si>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</si>
  <si>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</si>
  <si>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</si>
  <si>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</si>
  <si>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</si>
  <si>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</si>
  <si>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</si>
  <si>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</si>
  <si>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</si>
  <si>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</si>
  <si>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</si>
  <si>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</si>
  <si>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</si>
  <si>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</si>
  <si>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</si>
  <si>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</si>
  <si>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</si>
  <si>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</si>
  <si>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</si>
  <si>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</si>
  <si>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</si>
  <si>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</si>
  <si>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</si>
  <si>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</si>
  <si>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</si>
  <si>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</si>
  <si>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</si>
  <si>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</si>
  <si>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</si>
  <si>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</si>
  <si>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</si>
  <si>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</si>
  <si>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</si>
  <si>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</si>
  <si>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</si>
  <si>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</si>
  <si>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</si>
  <si>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</si>
  <si>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</si>
  <si>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</si>
  <si>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</si>
  <si>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</si>
  <si>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</si>
  <si>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</si>
  <si>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</si>
  <si>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</si>
  <si>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</si>
  <si>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</si>
  <si>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</si>
  <si>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</si>
  <si>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</si>
  <si>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</si>
  <si>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</si>
  <si>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</si>
  <si>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</si>
  <si>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</si>
  <si>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</si>
  <si>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</si>
  <si>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</si>
  <si>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</si>
  <si>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</si>
  <si>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</si>
  <si>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</si>
  <si>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</si>
  <si>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</si>
  <si>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</si>
  <si>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</si>
  <si>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</si>
  <si>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</si>
  <si>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</si>
  <si>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</si>
  <si>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</si>
  <si>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</si>
  <si>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</si>
  <si>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</si>
  <si>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</si>
  <si>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</si>
  <si>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</si>
  <si>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</si>
  <si>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</si>
  <si>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</si>
  <si>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</si>
  <si>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</si>
  <si>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</si>
  <si>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</si>
  <si>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</si>
  <si>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</si>
  <si>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</si>
  <si>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</si>
  <si>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</si>
  <si>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</si>
  <si>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</si>
  <si>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</si>
  <si>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</si>
  <si>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</si>
  <si>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</si>
  <si>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</si>
  <si>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</si>
  <si>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</si>
  <si>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</si>
  <si>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</si>
  <si>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</si>
  <si>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</si>
  <si>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</si>
  <si>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</si>
  <si>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</si>
  <si>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</si>
  <si>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</si>
  <si>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</si>
  <si>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</si>
  <si>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</si>
  <si>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</si>
  <si>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</si>
  <si>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</si>
  <si>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</si>
  <si>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</si>
  <si>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</si>
  <si>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</si>
  <si>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</si>
  <si>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</si>
  <si>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</si>
  <si>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</si>
  <si>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</si>
  <si>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</si>
  <si>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</si>
  <si>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</si>
  <si>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</si>
  <si>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</si>
  <si>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</si>
  <si>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</si>
  <si>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</si>
  <si>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</si>
  <si>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</si>
  <si>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</si>
  <si>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</si>
  <si>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</si>
  <si>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</si>
  <si>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</si>
  <si>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</si>
  <si>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</si>
  <si>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</si>
  <si>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</si>
  <si>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</si>
  <si>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</si>
  <si>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</si>
  <si>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</si>
  <si>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</si>
  <si>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</si>
  <si>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</si>
  <si>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</si>
  <si>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</si>
  <si>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</si>
  <si>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</si>
  <si>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</si>
  <si>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</si>
  <si>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</si>
  <si>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</si>
  <si>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</si>
  <si>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</si>
  <si>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</si>
  <si>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</si>
  <si>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</si>
  <si>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</si>
  <si>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</si>
  <si>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</si>
  <si>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</si>
  <si>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</si>
  <si>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</si>
  <si>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</si>
  <si>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</si>
  <si>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</si>
  <si>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</si>
  <si>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</si>
  <si>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</si>
  <si>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</si>
  <si>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</si>
  <si>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</si>
  <si>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</si>
  <si>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</si>
  <si>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</si>
  <si>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</si>
  <si>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</si>
  <si>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</si>
  <si>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</si>
  <si>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</si>
  <si>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</si>
  <si>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</si>
  <si>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</si>
  <si>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</si>
  <si>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</si>
  <si>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</si>
  <si>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</si>
  <si>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</si>
  <si>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</si>
  <si>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</si>
  <si>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</si>
  <si>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</si>
  <si>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</si>
  <si>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</si>
  <si>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</si>
  <si>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</si>
  <si>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</si>
  <si>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</si>
  <si>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</si>
  <si>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</si>
  <si>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</si>
  <si>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</si>
  <si>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</si>
  <si>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</si>
  <si>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</si>
  <si>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</si>
  <si>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</si>
  <si>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</si>
  <si>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</si>
  <si>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</si>
  <si>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</si>
  <si>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</si>
  <si>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</si>
  <si>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</si>
  <si>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</si>
  <si>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</si>
  <si>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</si>
  <si>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</si>
  <si>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</si>
  <si>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</si>
  <si>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</si>
  <si>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</si>
  <si>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</si>
  <si>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</si>
  <si>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</si>
  <si>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</si>
  <si>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</si>
  <si>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</si>
  <si>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</si>
  <si>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</si>
  <si>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</si>
  <si>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</si>
  <si>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</si>
  <si>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</si>
  <si>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</si>
  <si>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</si>
  <si>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</si>
  <si>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</si>
  <si>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</si>
  <si>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</si>
  <si>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</si>
  <si>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</si>
  <si>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</si>
  <si>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</si>
  <si>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</si>
  <si>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</si>
  <si>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</si>
  <si>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</si>
  <si>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</si>
  <si>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</si>
  <si>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</si>
  <si>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</si>
  <si>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</si>
  <si>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</si>
  <si>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</si>
  <si>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</si>
  <si>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</si>
  <si>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</si>
  <si>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</si>
  <si>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</si>
  <si>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</si>
  <si>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</si>
  <si>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</si>
  <si>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</si>
  <si>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</si>
  <si>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</si>
  <si>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</si>
  <si>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</si>
  <si>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</si>
  <si>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</si>
  <si>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</si>
  <si>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</si>
  <si>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</si>
  <si>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</si>
  <si>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</si>
  <si>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</si>
  <si>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</si>
  <si>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</si>
  <si>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</si>
  <si>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</si>
  <si>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</si>
  <si>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</si>
  <si>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</si>
  <si>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</si>
  <si>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</si>
  <si>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</si>
  <si>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</si>
  <si>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</si>
  <si>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</si>
  <si>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</si>
  <si>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</si>
  <si>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</si>
  <si>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</si>
  <si>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</si>
  <si>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</si>
  <si>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</si>
  <si>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</si>
  <si>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</si>
  <si>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</si>
  <si>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</si>
  <si>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</si>
  <si>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</si>
  <si>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</si>
  <si>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</si>
  <si>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</si>
  <si>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</si>
  <si>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</si>
  <si>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</si>
  <si>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</si>
  <si>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</si>
  <si>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</si>
  <si>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</si>
  <si>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</si>
  <si>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</si>
  <si>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</si>
  <si>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</si>
  <si>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</si>
  <si>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</si>
  <si>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</si>
  <si>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</si>
  <si>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</si>
  <si>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</si>
  <si>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</si>
  <si>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</si>
  <si>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</si>
  <si>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</si>
  <si>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</si>
  <si>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</si>
  <si>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</si>
  <si>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</si>
  <si>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</si>
  <si>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</si>
  <si>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</si>
  <si>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</si>
  <si>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</si>
  <si>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</si>
  <si>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</si>
  <si>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</si>
  <si>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</si>
  <si>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</si>
  <si>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</si>
  <si>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</si>
  <si>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</si>
  <si>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</si>
  <si>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</si>
  <si>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</si>
  <si>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</si>
  <si>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</si>
  <si>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</si>
  <si>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</si>
  <si>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</si>
  <si>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</si>
  <si>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</si>
  <si>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</si>
  <si>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</si>
  <si>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</si>
  <si>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</si>
  <si>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</si>
  <si>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</si>
  <si>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</si>
  <si>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</si>
  <si>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</si>
  <si>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</si>
  <si>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</si>
  <si>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</si>
  <si>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</si>
  <si>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</si>
  <si>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</si>
  <si>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</si>
  <si>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</si>
  <si>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</si>
  <si>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</si>
  <si>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</si>
  <si>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</si>
  <si>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</si>
  <si>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</si>
  <si>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</si>
  <si>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</si>
  <si>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</si>
  <si>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</si>
  <si>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</si>
  <si>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</si>
  <si>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</si>
  <si>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</si>
  <si>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</si>
  <si>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</si>
  <si>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</si>
  <si>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</si>
  <si>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</si>
  <si>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</si>
  <si>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</si>
  <si>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</si>
  <si>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</si>
  <si>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</si>
  <si>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</si>
  <si>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</si>
  <si>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</si>
  <si>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</si>
  <si>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</si>
  <si>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</si>
  <si>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</si>
  <si>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</si>
  <si>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</si>
  <si>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</si>
  <si>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</si>
  <si>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</si>
  <si>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</si>
  <si>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</si>
  <si>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</si>
  <si>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</si>
  <si>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</si>
  <si>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</si>
  <si>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</si>
  <si>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</si>
  <si>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</si>
  <si>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</si>
  <si>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</si>
  <si>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</si>
  <si>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</si>
  <si>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</si>
  <si>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</si>
  <si>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</si>
  <si>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</si>
  <si>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</si>
  <si>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</si>
  <si>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</si>
  <si>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</si>
  <si>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</si>
  <si>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</si>
  <si>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</si>
  <si>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</si>
  <si>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</si>
  <si>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</si>
  <si>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</si>
  <si>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</si>
  <si>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</si>
  <si>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</si>
  <si>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</si>
  <si>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</si>
  <si>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</si>
  <si>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</si>
  <si>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</si>
  <si>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</si>
  <si>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</si>
  <si>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</si>
  <si>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</si>
  <si>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</si>
  <si>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</si>
  <si>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</si>
  <si>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</si>
  <si>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</si>
  <si>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</si>
  <si>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</si>
  <si>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</si>
  <si>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</si>
  <si>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</si>
  <si>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</si>
  <si>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</si>
  <si>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</si>
  <si>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</si>
  <si>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</si>
  <si>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</si>
  <si>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</si>
  <si>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</si>
  <si>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</si>
  <si>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</si>
  <si>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</si>
  <si>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</si>
  <si>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</si>
  <si>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</si>
  <si>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4,060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</si>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</sst>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28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1" t="s">
        <v>1149</v>
      </c>
      <c r="B1" s="1311"/>
      <c r="C1" s="1311"/>
      <c r="D1" s="1311"/>
      <c r="E1" s="1311"/>
      <c r="F1" s="1311"/>
      <c r="G1" s="1311"/>
      <c r="H1" s="1311"/>
      <c r="I1" s="932"/>
      <c r="J1" s="932"/>
      <c r="K1" s="932"/>
    </row>
    <row r="2" spans="1:14" ht="24.95" hidden="1" customHeight="1">
      <c r="A2" s="1311"/>
      <c r="B2" s="1311"/>
      <c r="C2" s="1311"/>
      <c r="D2" s="1311"/>
      <c r="E2" s="1311"/>
      <c r="F2" s="1311"/>
      <c r="G2" s="1311"/>
      <c r="H2" s="1311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89"/>
      <c r="M4" s="1309" t="s">
        <v>1034</v>
      </c>
      <c r="N4" s="1310"/>
    </row>
    <row r="5" spans="1:14" s="533" customFormat="1" ht="20.100000000000001" hidden="1" customHeight="1">
      <c r="A5" s="532"/>
      <c r="B5" s="1093">
        <v>1</v>
      </c>
      <c r="C5" s="1093">
        <v>2</v>
      </c>
      <c r="D5" s="1093">
        <v>3</v>
      </c>
      <c r="E5" s="1093">
        <v>4</v>
      </c>
      <c r="F5" s="1093">
        <v>5</v>
      </c>
      <c r="G5" s="1093">
        <v>6</v>
      </c>
      <c r="H5" s="1093">
        <v>7</v>
      </c>
      <c r="I5" s="1093">
        <v>8</v>
      </c>
      <c r="J5" s="1093">
        <v>9</v>
      </c>
      <c r="K5" s="1090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7" t="s">
        <v>2173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7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7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7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7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7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7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7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7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7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7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7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7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7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7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7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7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7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7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7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7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7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7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7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7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7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7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7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7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7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7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7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7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7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7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7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7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7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7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7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7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7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7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7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7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7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7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7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7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7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7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7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7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7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7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7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7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7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7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7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7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7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7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7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7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7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7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7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7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7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7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7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7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7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7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7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7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7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7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7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7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7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7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7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7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7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7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7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7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7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7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7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7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7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7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7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7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7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7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7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7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7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7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7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7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7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7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7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7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7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7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7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7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7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7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7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7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7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7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7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7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7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7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7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7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7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7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7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7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7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7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7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7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7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7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7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7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7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7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7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7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7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7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7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7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7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7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7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7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7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7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7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7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7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7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7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7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7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7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7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7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7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7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7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7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7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7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7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7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7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7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7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7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7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7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7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7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7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7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7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7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7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7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7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7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7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7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7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7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7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7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7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7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7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7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7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7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7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7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7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7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7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7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7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7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7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7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7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7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7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7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7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7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7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7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7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7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7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7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7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7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7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7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7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7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7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7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7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7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7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7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7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7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7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7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7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7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7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7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7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7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7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7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7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7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7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7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7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7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7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7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7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7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7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7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1"/>
      <c r="J1506" s="1091"/>
      <c r="K1506" s="1091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2"/>
      <c r="J1602" s="1092"/>
      <c r="K1602" s="1092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2"/>
      <c r="J1603" s="1092"/>
      <c r="K1603" s="1092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2"/>
      <c r="J1604" s="1092"/>
      <c r="K1604" s="1092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2"/>
      <c r="J1605" s="1092"/>
      <c r="K1605" s="1092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2"/>
      <c r="J1606" s="1092"/>
      <c r="K1606" s="1092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2"/>
      <c r="J1607" s="1092"/>
      <c r="K1607" s="1092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2"/>
      <c r="J1608" s="1092"/>
      <c r="K1608" s="1092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2"/>
      <c r="J1609" s="1092"/>
      <c r="K1609" s="1092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2"/>
      <c r="J1610" s="1092"/>
      <c r="K1610" s="1092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2"/>
      <c r="J1611" s="1092"/>
      <c r="K1611" s="1092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2"/>
      <c r="J1612" s="1092"/>
      <c r="K1612" s="1092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2"/>
      <c r="J1613" s="1092"/>
      <c r="K1613" s="1092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1"/>
      <c r="J3180" s="1091"/>
      <c r="K3180" s="1091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8" t="s">
        <v>835</v>
      </c>
      <c r="C7" s="1419" t="s">
        <v>2</v>
      </c>
      <c r="D7" s="1422" t="s">
        <v>3</v>
      </c>
      <c r="E7" s="1425" t="s">
        <v>1231</v>
      </c>
      <c r="F7" s="1428" t="s">
        <v>1285</v>
      </c>
      <c r="G7" s="1431" t="s">
        <v>1033</v>
      </c>
      <c r="H7" s="1434" t="s">
        <v>1238</v>
      </c>
      <c r="I7" s="1434"/>
      <c r="J7" s="1434"/>
      <c r="K7" s="1434"/>
      <c r="L7" s="1435"/>
      <c r="M7" s="1434" t="s">
        <v>1286</v>
      </c>
      <c r="N7" s="1434"/>
      <c r="O7" s="1434"/>
      <c r="P7" s="1434"/>
      <c r="Q7" s="1435"/>
      <c r="R7" s="1438" t="s">
        <v>1239</v>
      </c>
      <c r="S7" s="1439"/>
      <c r="T7" s="1439"/>
      <c r="U7" s="1439"/>
      <c r="V7" s="1439"/>
      <c r="W7" s="1439"/>
      <c r="X7" s="1439"/>
      <c r="Y7" s="1440"/>
      <c r="Z7" s="1418" t="s">
        <v>1240</v>
      </c>
      <c r="AA7" s="1425" t="s">
        <v>1241</v>
      </c>
      <c r="AB7" s="1425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8"/>
      <c r="C8" s="1420"/>
      <c r="D8" s="1423"/>
      <c r="E8" s="1426"/>
      <c r="F8" s="1429"/>
      <c r="G8" s="1432"/>
      <c r="H8" s="1436"/>
      <c r="I8" s="1436"/>
      <c r="J8" s="1436"/>
      <c r="K8" s="1436"/>
      <c r="L8" s="1437"/>
      <c r="M8" s="1436"/>
      <c r="N8" s="1436"/>
      <c r="O8" s="1436"/>
      <c r="P8" s="1436"/>
      <c r="Q8" s="1437"/>
      <c r="R8" s="1405" t="s">
        <v>12</v>
      </c>
      <c r="S8" s="1405"/>
      <c r="T8" s="1405" t="s">
        <v>13</v>
      </c>
      <c r="U8" s="1405"/>
      <c r="V8" s="1405" t="s">
        <v>1244</v>
      </c>
      <c r="W8" s="1405"/>
      <c r="X8" s="1405" t="s">
        <v>1245</v>
      </c>
      <c r="Y8" s="1405"/>
      <c r="Z8" s="1418"/>
      <c r="AA8" s="1426"/>
      <c r="AB8" s="1426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8"/>
      <c r="C9" s="1421"/>
      <c r="D9" s="1424"/>
      <c r="E9" s="1427"/>
      <c r="F9" s="1430"/>
      <c r="G9" s="1433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8"/>
      <c r="AA9" s="964" t="s">
        <v>1246</v>
      </c>
      <c r="AB9" s="1427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68"/>
      <c r="C11" s="969"/>
      <c r="D11" s="968" t="str">
        <f>"KECAMATAN "&amp;E12&amp;""</f>
        <v>KECAMATAN PURBALINGGA</v>
      </c>
      <c r="E11" s="969"/>
      <c r="F11" s="970"/>
      <c r="G11" s="971"/>
      <c r="H11" s="969"/>
      <c r="I11" s="968"/>
      <c r="J11" s="969"/>
      <c r="K11" s="969"/>
      <c r="L11" s="968"/>
      <c r="M11" s="968"/>
      <c r="N11" s="968"/>
      <c r="O11" s="969"/>
      <c r="P11" s="968"/>
      <c r="Q11" s="968"/>
      <c r="R11" s="968"/>
      <c r="S11" s="968"/>
      <c r="T11" s="968"/>
      <c r="U11" s="968"/>
      <c r="V11" s="968"/>
      <c r="W11" s="968"/>
      <c r="X11" s="968"/>
      <c r="Y11" s="968"/>
      <c r="Z11" s="968"/>
      <c r="AA11" s="969"/>
      <c r="AB11" s="96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2">
        <v>1</v>
      </c>
      <c r="C12" s="973">
        <v>1.0009999999999999</v>
      </c>
      <c r="D12" s="974" t="e">
        <f>#REF!</f>
        <v>#REF!</v>
      </c>
      <c r="E12" s="975" t="s">
        <v>1270</v>
      </c>
      <c r="F12" s="976">
        <v>0.11</v>
      </c>
      <c r="G12" s="977">
        <v>18.8</v>
      </c>
      <c r="H12" s="978">
        <f>M12/F12*100</f>
        <v>100</v>
      </c>
      <c r="I12" s="978">
        <f>N12/F12*100</f>
        <v>0</v>
      </c>
      <c r="J12" s="978">
        <f>O12/F12*100</f>
        <v>0</v>
      </c>
      <c r="K12" s="978">
        <f>P12/F12*100</f>
        <v>0</v>
      </c>
      <c r="L12" s="979">
        <f>Q12/F12*100</f>
        <v>0</v>
      </c>
      <c r="M12" s="980">
        <f>F12-N12-O12-P12-Q12</f>
        <v>0.11</v>
      </c>
      <c r="N12" s="980"/>
      <c r="O12" s="980">
        <v>0</v>
      </c>
      <c r="P12" s="980">
        <v>0</v>
      </c>
      <c r="Q12" s="980">
        <v>0</v>
      </c>
      <c r="R12" s="981">
        <v>0.11</v>
      </c>
      <c r="S12" s="978">
        <f>R12/F12*100</f>
        <v>100</v>
      </c>
      <c r="T12" s="982">
        <v>0</v>
      </c>
      <c r="U12" s="978">
        <f>T12/F12*100</f>
        <v>0</v>
      </c>
      <c r="V12" s="983">
        <v>0</v>
      </c>
      <c r="W12" s="978">
        <f>V12/F12*100</f>
        <v>0</v>
      </c>
      <c r="X12" s="981">
        <v>0</v>
      </c>
      <c r="Y12" s="978">
        <f t="shared" ref="Y12:Y75" si="0">SUM(X12/F12)</f>
        <v>0</v>
      </c>
      <c r="Z12" s="979" t="s">
        <v>1249</v>
      </c>
      <c r="AA12" s="984" t="e">
        <f>'1-'!AG13</f>
        <v>#REF!</v>
      </c>
      <c r="AB12" s="979" t="s">
        <v>1249</v>
      </c>
      <c r="AC12" s="950">
        <f>F12-M12-N12-O12-P12-Q12</f>
        <v>0</v>
      </c>
      <c r="AD12" s="950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2">
        <v>2</v>
      </c>
      <c r="C13" s="973">
        <v>1.0019999999999998</v>
      </c>
      <c r="D13" s="974" t="e">
        <f>#REF!</f>
        <v>#REF!</v>
      </c>
      <c r="E13" s="972" t="s">
        <v>1270</v>
      </c>
      <c r="F13" s="976">
        <v>0.11</v>
      </c>
      <c r="G13" s="977">
        <v>18.8</v>
      </c>
      <c r="H13" s="978">
        <f t="shared" ref="H13:H76" si="1">M13/F13*100</f>
        <v>100</v>
      </c>
      <c r="I13" s="978">
        <f t="shared" ref="I13:I76" si="2">N13/F13*100</f>
        <v>0</v>
      </c>
      <c r="J13" s="978">
        <f t="shared" ref="J13:J76" si="3">O13/F13*100</f>
        <v>0</v>
      </c>
      <c r="K13" s="978">
        <f t="shared" ref="K13:K76" si="4">P13/F13*100</f>
        <v>0</v>
      </c>
      <c r="L13" s="979">
        <f t="shared" ref="L13:L76" si="5">Q13/F13*100</f>
        <v>0</v>
      </c>
      <c r="M13" s="980">
        <f t="shared" ref="M13:M76" si="6">F13-N13-O13-P13-Q13</f>
        <v>0.11</v>
      </c>
      <c r="N13" s="980"/>
      <c r="O13" s="980">
        <v>0</v>
      </c>
      <c r="P13" s="980">
        <v>0</v>
      </c>
      <c r="Q13" s="980">
        <v>0</v>
      </c>
      <c r="R13" s="981">
        <v>0.11</v>
      </c>
      <c r="S13" s="978">
        <f t="shared" ref="S13:S76" si="7">R13/F13*100</f>
        <v>100</v>
      </c>
      <c r="T13" s="983">
        <v>0</v>
      </c>
      <c r="U13" s="978">
        <f t="shared" ref="U13:U76" si="8">T13/F13*100</f>
        <v>0</v>
      </c>
      <c r="V13" s="983">
        <v>0</v>
      </c>
      <c r="W13" s="978">
        <f t="shared" ref="W13:W76" si="9">V13/F13*100</f>
        <v>0</v>
      </c>
      <c r="X13" s="981">
        <v>0</v>
      </c>
      <c r="Y13" s="978">
        <f t="shared" si="0"/>
        <v>0</v>
      </c>
      <c r="Z13" s="979" t="s">
        <v>1249</v>
      </c>
      <c r="AA13" s="984" t="e">
        <f>'1-'!AG14</f>
        <v>#REF!</v>
      </c>
      <c r="AB13" s="979" t="s">
        <v>1249</v>
      </c>
      <c r="AC13" s="950">
        <f t="shared" ref="AC13:AC51" si="10">F13-M13-N13-O13-P13-Q13</f>
        <v>0</v>
      </c>
      <c r="AD13" s="950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2">
        <v>3</v>
      </c>
      <c r="C14" s="973">
        <v>1.0029999999999997</v>
      </c>
      <c r="D14" s="974" t="e">
        <f>#REF!</f>
        <v>#REF!</v>
      </c>
      <c r="E14" s="972" t="s">
        <v>1270</v>
      </c>
      <c r="F14" s="976">
        <v>0.11</v>
      </c>
      <c r="G14" s="977">
        <v>10.5</v>
      </c>
      <c r="H14" s="978">
        <f t="shared" si="1"/>
        <v>100</v>
      </c>
      <c r="I14" s="978">
        <f t="shared" si="2"/>
        <v>0</v>
      </c>
      <c r="J14" s="978">
        <f t="shared" si="3"/>
        <v>0</v>
      </c>
      <c r="K14" s="978">
        <f t="shared" si="4"/>
        <v>0</v>
      </c>
      <c r="L14" s="979">
        <f t="shared" si="5"/>
        <v>0</v>
      </c>
      <c r="M14" s="980">
        <f t="shared" si="6"/>
        <v>0.11</v>
      </c>
      <c r="N14" s="980"/>
      <c r="O14" s="980">
        <v>0</v>
      </c>
      <c r="P14" s="980">
        <v>0</v>
      </c>
      <c r="Q14" s="980">
        <v>0</v>
      </c>
      <c r="R14" s="981">
        <v>0.11</v>
      </c>
      <c r="S14" s="978">
        <f t="shared" si="7"/>
        <v>100</v>
      </c>
      <c r="T14" s="983">
        <v>0</v>
      </c>
      <c r="U14" s="978">
        <f t="shared" si="8"/>
        <v>0</v>
      </c>
      <c r="V14" s="983">
        <v>0</v>
      </c>
      <c r="W14" s="978">
        <f t="shared" si="9"/>
        <v>0</v>
      </c>
      <c r="X14" s="981">
        <v>0</v>
      </c>
      <c r="Y14" s="978">
        <f t="shared" si="0"/>
        <v>0</v>
      </c>
      <c r="Z14" s="979" t="s">
        <v>1249</v>
      </c>
      <c r="AA14" s="984" t="e">
        <f>'1-'!AG15</f>
        <v>#REF!</v>
      </c>
      <c r="AB14" s="979" t="s">
        <v>1249</v>
      </c>
      <c r="AC14" s="950">
        <f t="shared" si="10"/>
        <v>0</v>
      </c>
      <c r="AD14" s="950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2">
        <v>4</v>
      </c>
      <c r="C15" s="973">
        <v>1.0039999999999996</v>
      </c>
      <c r="D15" s="974" t="e">
        <f>#REF!</f>
        <v>#REF!</v>
      </c>
      <c r="E15" s="972" t="s">
        <v>1270</v>
      </c>
      <c r="F15" s="976">
        <v>0.12</v>
      </c>
      <c r="G15" s="977">
        <v>11.5</v>
      </c>
      <c r="H15" s="978">
        <f t="shared" si="1"/>
        <v>100</v>
      </c>
      <c r="I15" s="978">
        <f t="shared" si="2"/>
        <v>0</v>
      </c>
      <c r="J15" s="978">
        <f t="shared" si="3"/>
        <v>0</v>
      </c>
      <c r="K15" s="978">
        <f t="shared" si="4"/>
        <v>0</v>
      </c>
      <c r="L15" s="979">
        <f t="shared" si="5"/>
        <v>0</v>
      </c>
      <c r="M15" s="980">
        <f t="shared" si="6"/>
        <v>0.12</v>
      </c>
      <c r="N15" s="980"/>
      <c r="O15" s="980">
        <v>0</v>
      </c>
      <c r="P15" s="980">
        <v>0</v>
      </c>
      <c r="Q15" s="980">
        <v>0</v>
      </c>
      <c r="R15" s="981">
        <v>0.12</v>
      </c>
      <c r="S15" s="978">
        <f t="shared" si="7"/>
        <v>100</v>
      </c>
      <c r="T15" s="983">
        <v>0</v>
      </c>
      <c r="U15" s="978">
        <f t="shared" si="8"/>
        <v>0</v>
      </c>
      <c r="V15" s="983">
        <v>0</v>
      </c>
      <c r="W15" s="978">
        <f t="shared" si="9"/>
        <v>0</v>
      </c>
      <c r="X15" s="981">
        <v>0</v>
      </c>
      <c r="Y15" s="978">
        <f t="shared" si="0"/>
        <v>0</v>
      </c>
      <c r="Z15" s="979" t="s">
        <v>1249</v>
      </c>
      <c r="AA15" s="984" t="e">
        <f>'1-'!AG16</f>
        <v>#REF!</v>
      </c>
      <c r="AB15" s="979" t="s">
        <v>1249</v>
      </c>
      <c r="AC15" s="950">
        <f t="shared" si="10"/>
        <v>0</v>
      </c>
      <c r="AD15" s="950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2">
        <v>5</v>
      </c>
      <c r="C16" s="973">
        <v>1.0049999999999994</v>
      </c>
      <c r="D16" s="974" t="e">
        <f>#REF!</f>
        <v>#REF!</v>
      </c>
      <c r="E16" s="972" t="s">
        <v>1270</v>
      </c>
      <c r="F16" s="976">
        <v>0.28999999999999998</v>
      </c>
      <c r="G16" s="977">
        <v>10</v>
      </c>
      <c r="H16" s="978">
        <f t="shared" si="1"/>
        <v>100</v>
      </c>
      <c r="I16" s="978">
        <f t="shared" si="2"/>
        <v>0</v>
      </c>
      <c r="J16" s="978">
        <f t="shared" si="3"/>
        <v>0</v>
      </c>
      <c r="K16" s="978">
        <f t="shared" si="4"/>
        <v>0</v>
      </c>
      <c r="L16" s="979">
        <f t="shared" si="5"/>
        <v>0</v>
      </c>
      <c r="M16" s="980">
        <f t="shared" si="6"/>
        <v>0.28999999999999998</v>
      </c>
      <c r="N16" s="980"/>
      <c r="O16" s="980">
        <v>0</v>
      </c>
      <c r="P16" s="980">
        <v>0</v>
      </c>
      <c r="Q16" s="980">
        <v>0</v>
      </c>
      <c r="R16" s="981">
        <v>0.28999999999999998</v>
      </c>
      <c r="S16" s="978">
        <f t="shared" si="7"/>
        <v>100</v>
      </c>
      <c r="T16" s="983">
        <v>0</v>
      </c>
      <c r="U16" s="978">
        <f t="shared" si="8"/>
        <v>0</v>
      </c>
      <c r="V16" s="983">
        <v>0</v>
      </c>
      <c r="W16" s="978">
        <f t="shared" si="9"/>
        <v>0</v>
      </c>
      <c r="X16" s="981">
        <v>0</v>
      </c>
      <c r="Y16" s="978">
        <f t="shared" si="0"/>
        <v>0</v>
      </c>
      <c r="Z16" s="979" t="s">
        <v>1249</v>
      </c>
      <c r="AA16" s="984" t="e">
        <f>'1-'!AG17</f>
        <v>#REF!</v>
      </c>
      <c r="AB16" s="979" t="s">
        <v>1249</v>
      </c>
      <c r="AC16" s="950">
        <f t="shared" si="10"/>
        <v>0</v>
      </c>
      <c r="AD16" s="950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2">
        <v>6</v>
      </c>
      <c r="C17" s="973">
        <v>1.0059999999999993</v>
      </c>
      <c r="D17" s="974" t="e">
        <f>#REF!</f>
        <v>#REF!</v>
      </c>
      <c r="E17" s="972" t="s">
        <v>1270</v>
      </c>
      <c r="F17" s="976">
        <v>0.22</v>
      </c>
      <c r="G17" s="977">
        <v>11.5</v>
      </c>
      <c r="H17" s="978">
        <f t="shared" si="1"/>
        <v>100</v>
      </c>
      <c r="I17" s="978">
        <f t="shared" si="2"/>
        <v>0</v>
      </c>
      <c r="J17" s="978">
        <f t="shared" si="3"/>
        <v>0</v>
      </c>
      <c r="K17" s="978">
        <f t="shared" si="4"/>
        <v>0</v>
      </c>
      <c r="L17" s="979">
        <f t="shared" si="5"/>
        <v>0</v>
      </c>
      <c r="M17" s="980">
        <f t="shared" si="6"/>
        <v>0.22</v>
      </c>
      <c r="N17" s="980"/>
      <c r="O17" s="980">
        <v>0</v>
      </c>
      <c r="P17" s="980">
        <v>0</v>
      </c>
      <c r="Q17" s="980">
        <v>0</v>
      </c>
      <c r="R17" s="981">
        <v>0.22</v>
      </c>
      <c r="S17" s="978">
        <f t="shared" si="7"/>
        <v>100</v>
      </c>
      <c r="T17" s="983">
        <v>0</v>
      </c>
      <c r="U17" s="978">
        <f t="shared" si="8"/>
        <v>0</v>
      </c>
      <c r="V17" s="983">
        <v>0</v>
      </c>
      <c r="W17" s="978">
        <f t="shared" si="9"/>
        <v>0</v>
      </c>
      <c r="X17" s="981">
        <v>0</v>
      </c>
      <c r="Y17" s="978">
        <f t="shared" si="0"/>
        <v>0</v>
      </c>
      <c r="Z17" s="979" t="s">
        <v>1249</v>
      </c>
      <c r="AA17" s="984" t="e">
        <f>'1-'!AG18</f>
        <v>#REF!</v>
      </c>
      <c r="AB17" s="979" t="s">
        <v>1249</v>
      </c>
      <c r="AC17" s="950">
        <f t="shared" si="10"/>
        <v>0</v>
      </c>
      <c r="AD17" s="950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2">
        <v>7</v>
      </c>
      <c r="C18" s="973">
        <v>1.0069999999999992</v>
      </c>
      <c r="D18" s="974" t="e">
        <f>#REF!</f>
        <v>#REF!</v>
      </c>
      <c r="E18" s="972" t="s">
        <v>1270</v>
      </c>
      <c r="F18" s="976">
        <v>0.26</v>
      </c>
      <c r="G18" s="977">
        <v>10.5</v>
      </c>
      <c r="H18" s="978">
        <f t="shared" si="1"/>
        <v>100</v>
      </c>
      <c r="I18" s="978">
        <f t="shared" si="2"/>
        <v>0</v>
      </c>
      <c r="J18" s="978">
        <f t="shared" si="3"/>
        <v>0</v>
      </c>
      <c r="K18" s="978">
        <f t="shared" si="4"/>
        <v>0</v>
      </c>
      <c r="L18" s="979">
        <f t="shared" si="5"/>
        <v>0</v>
      </c>
      <c r="M18" s="980">
        <f t="shared" si="6"/>
        <v>0.26</v>
      </c>
      <c r="N18" s="980"/>
      <c r="O18" s="980">
        <v>0</v>
      </c>
      <c r="P18" s="980">
        <v>0</v>
      </c>
      <c r="Q18" s="980">
        <v>0</v>
      </c>
      <c r="R18" s="981">
        <v>0.26</v>
      </c>
      <c r="S18" s="978">
        <f t="shared" si="7"/>
        <v>100</v>
      </c>
      <c r="T18" s="983">
        <v>0</v>
      </c>
      <c r="U18" s="978">
        <f t="shared" si="8"/>
        <v>0</v>
      </c>
      <c r="V18" s="983">
        <v>0</v>
      </c>
      <c r="W18" s="978">
        <f t="shared" si="9"/>
        <v>0</v>
      </c>
      <c r="X18" s="981">
        <v>0</v>
      </c>
      <c r="Y18" s="978">
        <f t="shared" si="0"/>
        <v>0</v>
      </c>
      <c r="Z18" s="979" t="s">
        <v>1249</v>
      </c>
      <c r="AA18" s="984" t="e">
        <f>'1-'!AG19</f>
        <v>#REF!</v>
      </c>
      <c r="AB18" s="979" t="s">
        <v>1249</v>
      </c>
      <c r="AC18" s="950">
        <f t="shared" si="10"/>
        <v>0</v>
      </c>
      <c r="AD18" s="950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2">
        <v>8</v>
      </c>
      <c r="C19" s="973">
        <v>1.0079999999999991</v>
      </c>
      <c r="D19" s="974" t="e">
        <f>#REF!</f>
        <v>#REF!</v>
      </c>
      <c r="E19" s="972" t="s">
        <v>1270</v>
      </c>
      <c r="F19" s="976">
        <v>0.43</v>
      </c>
      <c r="G19" s="977">
        <v>11</v>
      </c>
      <c r="H19" s="978">
        <f t="shared" si="1"/>
        <v>100</v>
      </c>
      <c r="I19" s="978">
        <f t="shared" si="2"/>
        <v>0</v>
      </c>
      <c r="J19" s="978">
        <f t="shared" si="3"/>
        <v>0</v>
      </c>
      <c r="K19" s="978">
        <f t="shared" si="4"/>
        <v>0</v>
      </c>
      <c r="L19" s="979">
        <f t="shared" si="5"/>
        <v>0</v>
      </c>
      <c r="M19" s="980">
        <f t="shared" si="6"/>
        <v>0.43</v>
      </c>
      <c r="N19" s="980"/>
      <c r="O19" s="980">
        <v>0</v>
      </c>
      <c r="P19" s="980">
        <v>0</v>
      </c>
      <c r="Q19" s="980">
        <v>0</v>
      </c>
      <c r="R19" s="981">
        <v>0.03</v>
      </c>
      <c r="S19" s="978">
        <f t="shared" si="7"/>
        <v>6.9767441860465116</v>
      </c>
      <c r="T19" s="983">
        <v>0.2</v>
      </c>
      <c r="U19" s="978">
        <f t="shared" si="8"/>
        <v>46.511627906976749</v>
      </c>
      <c r="V19" s="983">
        <v>0.2</v>
      </c>
      <c r="W19" s="978">
        <f t="shared" si="9"/>
        <v>46.511627906976749</v>
      </c>
      <c r="X19" s="981">
        <v>0</v>
      </c>
      <c r="Y19" s="978">
        <f t="shared" si="0"/>
        <v>0</v>
      </c>
      <c r="Z19" s="979" t="s">
        <v>1249</v>
      </c>
      <c r="AA19" s="984" t="e">
        <f>'1-'!AG20</f>
        <v>#REF!</v>
      </c>
      <c r="AB19" s="979" t="s">
        <v>1249</v>
      </c>
      <c r="AC19" s="950">
        <f t="shared" si="10"/>
        <v>0</v>
      </c>
      <c r="AD19" s="950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2">
        <v>9</v>
      </c>
      <c r="C20" s="973">
        <v>1.008999999999999</v>
      </c>
      <c r="D20" s="974" t="e">
        <f>#REF!</f>
        <v>#REF!</v>
      </c>
      <c r="E20" s="972" t="s">
        <v>1270</v>
      </c>
      <c r="F20" s="976">
        <v>0.28000000000000003</v>
      </c>
      <c r="G20" s="977">
        <v>10.4</v>
      </c>
      <c r="H20" s="978">
        <f t="shared" si="1"/>
        <v>100</v>
      </c>
      <c r="I20" s="978">
        <f t="shared" si="2"/>
        <v>0</v>
      </c>
      <c r="J20" s="978">
        <f t="shared" si="3"/>
        <v>0</v>
      </c>
      <c r="K20" s="978">
        <f t="shared" si="4"/>
        <v>0</v>
      </c>
      <c r="L20" s="979">
        <f t="shared" si="5"/>
        <v>0</v>
      </c>
      <c r="M20" s="980">
        <f t="shared" si="6"/>
        <v>0.28000000000000003</v>
      </c>
      <c r="N20" s="980"/>
      <c r="O20" s="980">
        <v>0</v>
      </c>
      <c r="P20" s="980">
        <v>0</v>
      </c>
      <c r="Q20" s="980">
        <v>0</v>
      </c>
      <c r="R20" s="981">
        <v>0.28000000000000003</v>
      </c>
      <c r="S20" s="978">
        <f t="shared" si="7"/>
        <v>100</v>
      </c>
      <c r="T20" s="983">
        <v>0</v>
      </c>
      <c r="U20" s="978">
        <f t="shared" si="8"/>
        <v>0</v>
      </c>
      <c r="V20" s="983">
        <v>0</v>
      </c>
      <c r="W20" s="978">
        <f t="shared" si="9"/>
        <v>0</v>
      </c>
      <c r="X20" s="981">
        <v>0</v>
      </c>
      <c r="Y20" s="978">
        <f t="shared" si="0"/>
        <v>0</v>
      </c>
      <c r="Z20" s="979" t="s">
        <v>1249</v>
      </c>
      <c r="AA20" s="984" t="e">
        <f>'1-'!AG21</f>
        <v>#REF!</v>
      </c>
      <c r="AB20" s="979" t="s">
        <v>1249</v>
      </c>
      <c r="AC20" s="950">
        <f t="shared" si="10"/>
        <v>0</v>
      </c>
      <c r="AD20" s="950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2">
        <v>10</v>
      </c>
      <c r="C21" s="973" t="s">
        <v>1296</v>
      </c>
      <c r="D21" s="974" t="e">
        <f>#REF!</f>
        <v>#REF!</v>
      </c>
      <c r="E21" s="972" t="s">
        <v>1270</v>
      </c>
      <c r="F21" s="976">
        <v>1.23</v>
      </c>
      <c r="G21" s="977">
        <v>11.5</v>
      </c>
      <c r="H21" s="978">
        <f t="shared" si="1"/>
        <v>100</v>
      </c>
      <c r="I21" s="978">
        <f t="shared" si="2"/>
        <v>0</v>
      </c>
      <c r="J21" s="978">
        <f t="shared" si="3"/>
        <v>0</v>
      </c>
      <c r="K21" s="978">
        <f t="shared" si="4"/>
        <v>0</v>
      </c>
      <c r="L21" s="979">
        <f t="shared" si="5"/>
        <v>0</v>
      </c>
      <c r="M21" s="980">
        <f t="shared" si="6"/>
        <v>1.23</v>
      </c>
      <c r="N21" s="980"/>
      <c r="O21" s="980">
        <v>0</v>
      </c>
      <c r="P21" s="980">
        <v>0</v>
      </c>
      <c r="Q21" s="980">
        <v>0</v>
      </c>
      <c r="R21" s="981">
        <v>1.23</v>
      </c>
      <c r="S21" s="978">
        <f t="shared" si="7"/>
        <v>100</v>
      </c>
      <c r="T21" s="983">
        <v>0</v>
      </c>
      <c r="U21" s="978">
        <f t="shared" si="8"/>
        <v>0</v>
      </c>
      <c r="V21" s="983">
        <v>0</v>
      </c>
      <c r="W21" s="978">
        <f t="shared" si="9"/>
        <v>0</v>
      </c>
      <c r="X21" s="981">
        <v>0</v>
      </c>
      <c r="Y21" s="978">
        <f t="shared" si="0"/>
        <v>0</v>
      </c>
      <c r="Z21" s="979" t="s">
        <v>1249</v>
      </c>
      <c r="AA21" s="984" t="e">
        <f>'1-'!AG22</f>
        <v>#REF!</v>
      </c>
      <c r="AB21" s="979" t="s">
        <v>1249</v>
      </c>
      <c r="AC21" s="950">
        <f t="shared" si="10"/>
        <v>0</v>
      </c>
      <c r="AD21" s="950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2">
        <v>11</v>
      </c>
      <c r="C22" s="973">
        <v>1.0109999999999988</v>
      </c>
      <c r="D22" s="974" t="e">
        <f>#REF!</f>
        <v>#REF!</v>
      </c>
      <c r="E22" s="972" t="s">
        <v>1270</v>
      </c>
      <c r="F22" s="976">
        <v>0.84</v>
      </c>
      <c r="G22" s="977">
        <v>12</v>
      </c>
      <c r="H22" s="978">
        <f t="shared" si="1"/>
        <v>100</v>
      </c>
      <c r="I22" s="978">
        <f t="shared" si="2"/>
        <v>0</v>
      </c>
      <c r="J22" s="978">
        <f t="shared" si="3"/>
        <v>0</v>
      </c>
      <c r="K22" s="978">
        <f t="shared" si="4"/>
        <v>0</v>
      </c>
      <c r="L22" s="979">
        <f t="shared" si="5"/>
        <v>0</v>
      </c>
      <c r="M22" s="980">
        <f t="shared" si="6"/>
        <v>0.84</v>
      </c>
      <c r="N22" s="980"/>
      <c r="O22" s="980">
        <v>0</v>
      </c>
      <c r="P22" s="980">
        <v>0</v>
      </c>
      <c r="Q22" s="980">
        <v>0</v>
      </c>
      <c r="R22" s="981">
        <v>0.6</v>
      </c>
      <c r="S22" s="978">
        <f t="shared" si="7"/>
        <v>71.428571428571431</v>
      </c>
      <c r="T22" s="983">
        <v>0.24</v>
      </c>
      <c r="U22" s="978">
        <f t="shared" si="8"/>
        <v>28.571428571428569</v>
      </c>
      <c r="V22" s="983">
        <v>0</v>
      </c>
      <c r="W22" s="978">
        <f t="shared" si="9"/>
        <v>0</v>
      </c>
      <c r="X22" s="981">
        <v>0</v>
      </c>
      <c r="Y22" s="978">
        <f t="shared" si="0"/>
        <v>0</v>
      </c>
      <c r="Z22" s="979" t="s">
        <v>1249</v>
      </c>
      <c r="AA22" s="984" t="e">
        <f>'1-'!AG23</f>
        <v>#REF!</v>
      </c>
      <c r="AB22" s="979" t="s">
        <v>1249</v>
      </c>
      <c r="AC22" s="950">
        <f t="shared" si="10"/>
        <v>0</v>
      </c>
      <c r="AD22" s="950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2">
        <v>12</v>
      </c>
      <c r="C23" s="973">
        <v>1.0119999999999987</v>
      </c>
      <c r="D23" s="974" t="e">
        <f>#REF!</f>
        <v>#REF!</v>
      </c>
      <c r="E23" s="972" t="s">
        <v>1270</v>
      </c>
      <c r="F23" s="976">
        <v>1.54</v>
      </c>
      <c r="G23" s="977">
        <v>10</v>
      </c>
      <c r="H23" s="978">
        <f t="shared" si="1"/>
        <v>100</v>
      </c>
      <c r="I23" s="978">
        <f t="shared" si="2"/>
        <v>0</v>
      </c>
      <c r="J23" s="978">
        <f t="shared" si="3"/>
        <v>0</v>
      </c>
      <c r="K23" s="978">
        <f t="shared" si="4"/>
        <v>0</v>
      </c>
      <c r="L23" s="979">
        <f t="shared" si="5"/>
        <v>0</v>
      </c>
      <c r="M23" s="980">
        <f t="shared" si="6"/>
        <v>1.54</v>
      </c>
      <c r="N23" s="980"/>
      <c r="O23" s="980">
        <v>0</v>
      </c>
      <c r="P23" s="980">
        <v>0</v>
      </c>
      <c r="Q23" s="980">
        <v>0</v>
      </c>
      <c r="R23" s="981">
        <v>1.54</v>
      </c>
      <c r="S23" s="978">
        <f t="shared" si="7"/>
        <v>100</v>
      </c>
      <c r="T23" s="983">
        <v>0</v>
      </c>
      <c r="U23" s="978">
        <f t="shared" si="8"/>
        <v>0</v>
      </c>
      <c r="V23" s="983">
        <v>0</v>
      </c>
      <c r="W23" s="978">
        <f t="shared" si="9"/>
        <v>0</v>
      </c>
      <c r="X23" s="981">
        <v>0</v>
      </c>
      <c r="Y23" s="978">
        <f t="shared" si="0"/>
        <v>0</v>
      </c>
      <c r="Z23" s="979" t="s">
        <v>1249</v>
      </c>
      <c r="AA23" s="984" t="e">
        <f>'1-'!AG24</f>
        <v>#REF!</v>
      </c>
      <c r="AB23" s="979" t="s">
        <v>1249</v>
      </c>
      <c r="AC23" s="950">
        <f t="shared" si="10"/>
        <v>0</v>
      </c>
      <c r="AD23" s="950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2">
        <v>13</v>
      </c>
      <c r="C24" s="973">
        <v>1.0129999999999986</v>
      </c>
      <c r="D24" s="974" t="e">
        <f>#REF!</f>
        <v>#REF!</v>
      </c>
      <c r="E24" s="972" t="s">
        <v>1270</v>
      </c>
      <c r="F24" s="976">
        <v>0.27</v>
      </c>
      <c r="G24" s="977">
        <v>7</v>
      </c>
      <c r="H24" s="978">
        <f t="shared" si="1"/>
        <v>100</v>
      </c>
      <c r="I24" s="978">
        <f t="shared" si="2"/>
        <v>0</v>
      </c>
      <c r="J24" s="978">
        <f t="shared" si="3"/>
        <v>0</v>
      </c>
      <c r="K24" s="978">
        <f t="shared" si="4"/>
        <v>0</v>
      </c>
      <c r="L24" s="979">
        <f t="shared" si="5"/>
        <v>0</v>
      </c>
      <c r="M24" s="980">
        <f t="shared" si="6"/>
        <v>0.27</v>
      </c>
      <c r="N24" s="980"/>
      <c r="O24" s="980">
        <v>0</v>
      </c>
      <c r="P24" s="980">
        <v>0</v>
      </c>
      <c r="Q24" s="980">
        <v>0</v>
      </c>
      <c r="R24" s="981">
        <v>0.27</v>
      </c>
      <c r="S24" s="978">
        <f t="shared" si="7"/>
        <v>100</v>
      </c>
      <c r="T24" s="983">
        <v>0</v>
      </c>
      <c r="U24" s="978">
        <f t="shared" si="8"/>
        <v>0</v>
      </c>
      <c r="V24" s="983">
        <v>0</v>
      </c>
      <c r="W24" s="978">
        <f t="shared" si="9"/>
        <v>0</v>
      </c>
      <c r="X24" s="981">
        <v>0</v>
      </c>
      <c r="Y24" s="978">
        <f t="shared" si="0"/>
        <v>0</v>
      </c>
      <c r="Z24" s="979" t="s">
        <v>1249</v>
      </c>
      <c r="AA24" s="984" t="e">
        <f>'1-'!AG25</f>
        <v>#REF!</v>
      </c>
      <c r="AB24" s="979" t="s">
        <v>1249</v>
      </c>
      <c r="AC24" s="950">
        <f t="shared" si="10"/>
        <v>0</v>
      </c>
      <c r="AD24" s="950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2">
        <v>14</v>
      </c>
      <c r="C25" s="973">
        <v>1.0139999999999985</v>
      </c>
      <c r="D25" s="974" t="e">
        <f>#REF!</f>
        <v>#REF!</v>
      </c>
      <c r="E25" s="972" t="s">
        <v>1270</v>
      </c>
      <c r="F25" s="976">
        <v>3.24</v>
      </c>
      <c r="G25" s="977">
        <v>7</v>
      </c>
      <c r="H25" s="978">
        <f t="shared" si="1"/>
        <v>100</v>
      </c>
      <c r="I25" s="978">
        <f t="shared" si="2"/>
        <v>0</v>
      </c>
      <c r="J25" s="978">
        <f t="shared" si="3"/>
        <v>0</v>
      </c>
      <c r="K25" s="978">
        <f t="shared" si="4"/>
        <v>0</v>
      </c>
      <c r="L25" s="979">
        <f t="shared" si="5"/>
        <v>0</v>
      </c>
      <c r="M25" s="980">
        <f t="shared" si="6"/>
        <v>3.24</v>
      </c>
      <c r="N25" s="980"/>
      <c r="O25" s="980">
        <v>0</v>
      </c>
      <c r="P25" s="980">
        <v>0</v>
      </c>
      <c r="Q25" s="980">
        <v>0</v>
      </c>
      <c r="R25" s="981">
        <v>2.04</v>
      </c>
      <c r="S25" s="978">
        <f t="shared" si="7"/>
        <v>62.962962962962962</v>
      </c>
      <c r="T25" s="983">
        <v>0.8</v>
      </c>
      <c r="U25" s="978">
        <f t="shared" si="8"/>
        <v>24.691358024691358</v>
      </c>
      <c r="V25" s="983">
        <v>0.4</v>
      </c>
      <c r="W25" s="978">
        <f t="shared" si="9"/>
        <v>12.345679012345679</v>
      </c>
      <c r="X25" s="981">
        <v>0</v>
      </c>
      <c r="Y25" s="978">
        <f t="shared" si="0"/>
        <v>0</v>
      </c>
      <c r="Z25" s="979" t="s">
        <v>1249</v>
      </c>
      <c r="AA25" s="984" t="e">
        <f>'1-'!AG26</f>
        <v>#REF!</v>
      </c>
      <c r="AB25" s="979" t="s">
        <v>1249</v>
      </c>
      <c r="AC25" s="950">
        <f t="shared" si="10"/>
        <v>0</v>
      </c>
      <c r="AD25" s="950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2">
        <v>15</v>
      </c>
      <c r="C26" s="973">
        <v>1.0149999999999983</v>
      </c>
      <c r="D26" s="974" t="e">
        <f>#REF!</f>
        <v>#REF!</v>
      </c>
      <c r="E26" s="972" t="s">
        <v>1270</v>
      </c>
      <c r="F26" s="976">
        <v>4.24</v>
      </c>
      <c r="G26" s="977">
        <v>7</v>
      </c>
      <c r="H26" s="978">
        <f t="shared" si="1"/>
        <v>100</v>
      </c>
      <c r="I26" s="978">
        <f t="shared" si="2"/>
        <v>0</v>
      </c>
      <c r="J26" s="978">
        <f t="shared" si="3"/>
        <v>0</v>
      </c>
      <c r="K26" s="978">
        <f t="shared" si="4"/>
        <v>0</v>
      </c>
      <c r="L26" s="979">
        <f t="shared" si="5"/>
        <v>0</v>
      </c>
      <c r="M26" s="980">
        <f t="shared" si="6"/>
        <v>4.24</v>
      </c>
      <c r="N26" s="980"/>
      <c r="O26" s="980">
        <v>0</v>
      </c>
      <c r="P26" s="980">
        <v>0</v>
      </c>
      <c r="Q26" s="980">
        <v>0</v>
      </c>
      <c r="R26" s="985">
        <v>4.04</v>
      </c>
      <c r="S26" s="978">
        <f t="shared" si="7"/>
        <v>95.283018867924525</v>
      </c>
      <c r="T26" s="983">
        <v>0.2</v>
      </c>
      <c r="U26" s="978">
        <f t="shared" si="8"/>
        <v>4.716981132075472</v>
      </c>
      <c r="V26" s="983">
        <v>0</v>
      </c>
      <c r="W26" s="978">
        <f t="shared" si="9"/>
        <v>0</v>
      </c>
      <c r="X26" s="981">
        <v>0</v>
      </c>
      <c r="Y26" s="978">
        <f t="shared" si="0"/>
        <v>0</v>
      </c>
      <c r="Z26" s="979" t="s">
        <v>1249</v>
      </c>
      <c r="AA26" s="984" t="e">
        <f>'1-'!AG27</f>
        <v>#REF!</v>
      </c>
      <c r="AB26" s="979" t="s">
        <v>1249</v>
      </c>
      <c r="AC26" s="950">
        <f t="shared" si="10"/>
        <v>0</v>
      </c>
      <c r="AD26" s="950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2">
        <v>16</v>
      </c>
      <c r="C27" s="973">
        <v>1.0159999999999982</v>
      </c>
      <c r="D27" s="974" t="e">
        <f>#REF!</f>
        <v>#REF!</v>
      </c>
      <c r="E27" s="972" t="s">
        <v>1270</v>
      </c>
      <c r="F27" s="976">
        <v>0.46</v>
      </c>
      <c r="G27" s="977">
        <v>12</v>
      </c>
      <c r="H27" s="978">
        <f t="shared" si="1"/>
        <v>100</v>
      </c>
      <c r="I27" s="978">
        <f t="shared" si="2"/>
        <v>0</v>
      </c>
      <c r="J27" s="978">
        <f t="shared" si="3"/>
        <v>0</v>
      </c>
      <c r="K27" s="978">
        <f t="shared" si="4"/>
        <v>0</v>
      </c>
      <c r="L27" s="979">
        <f t="shared" si="5"/>
        <v>0</v>
      </c>
      <c r="M27" s="980">
        <f t="shared" si="6"/>
        <v>0.46</v>
      </c>
      <c r="N27" s="980"/>
      <c r="O27" s="980">
        <v>0</v>
      </c>
      <c r="P27" s="980">
        <v>0</v>
      </c>
      <c r="Q27" s="980">
        <v>0</v>
      </c>
      <c r="R27" s="985">
        <v>0.46</v>
      </c>
      <c r="S27" s="978">
        <f t="shared" si="7"/>
        <v>100</v>
      </c>
      <c r="T27" s="983">
        <v>0</v>
      </c>
      <c r="U27" s="978">
        <f t="shared" si="8"/>
        <v>0</v>
      </c>
      <c r="V27" s="983">
        <v>0</v>
      </c>
      <c r="W27" s="978">
        <f t="shared" si="9"/>
        <v>0</v>
      </c>
      <c r="X27" s="981">
        <v>0</v>
      </c>
      <c r="Y27" s="978">
        <f t="shared" si="0"/>
        <v>0</v>
      </c>
      <c r="Z27" s="979" t="s">
        <v>1249</v>
      </c>
      <c r="AA27" s="984" t="e">
        <f>'1-'!AG28</f>
        <v>#REF!</v>
      </c>
      <c r="AB27" s="979" t="s">
        <v>1249</v>
      </c>
      <c r="AC27" s="950">
        <f t="shared" si="10"/>
        <v>0</v>
      </c>
      <c r="AD27" s="950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2">
        <v>17</v>
      </c>
      <c r="C28" s="973">
        <v>1.0169999999999981</v>
      </c>
      <c r="D28" s="974" t="e">
        <f>#REF!</f>
        <v>#REF!</v>
      </c>
      <c r="E28" s="972" t="s">
        <v>1270</v>
      </c>
      <c r="F28" s="976">
        <v>2.2400000000000002</v>
      </c>
      <c r="G28" s="977">
        <v>6.3</v>
      </c>
      <c r="H28" s="978">
        <f t="shared" si="1"/>
        <v>100</v>
      </c>
      <c r="I28" s="978">
        <f t="shared" si="2"/>
        <v>0</v>
      </c>
      <c r="J28" s="978">
        <f t="shared" si="3"/>
        <v>0</v>
      </c>
      <c r="K28" s="978">
        <f t="shared" si="4"/>
        <v>0</v>
      </c>
      <c r="L28" s="979">
        <f t="shared" si="5"/>
        <v>0</v>
      </c>
      <c r="M28" s="980">
        <f t="shared" si="6"/>
        <v>2.2400000000000002</v>
      </c>
      <c r="N28" s="980"/>
      <c r="O28" s="980">
        <v>0</v>
      </c>
      <c r="P28" s="980">
        <v>0</v>
      </c>
      <c r="Q28" s="980">
        <v>0</v>
      </c>
      <c r="R28" s="985">
        <v>2.04</v>
      </c>
      <c r="S28" s="978">
        <f t="shared" si="7"/>
        <v>91.071428571428569</v>
      </c>
      <c r="T28" s="983">
        <v>0.2</v>
      </c>
      <c r="U28" s="978">
        <f t="shared" si="8"/>
        <v>8.9285714285714288</v>
      </c>
      <c r="V28" s="983">
        <v>0</v>
      </c>
      <c r="W28" s="978">
        <f t="shared" si="9"/>
        <v>0</v>
      </c>
      <c r="X28" s="981">
        <v>0</v>
      </c>
      <c r="Y28" s="978">
        <f t="shared" si="0"/>
        <v>0</v>
      </c>
      <c r="Z28" s="979" t="s">
        <v>1249</v>
      </c>
      <c r="AA28" s="984" t="e">
        <f>'1-'!AG29</f>
        <v>#REF!</v>
      </c>
      <c r="AB28" s="979" t="s">
        <v>1249</v>
      </c>
      <c r="AC28" s="950">
        <f t="shared" si="10"/>
        <v>0</v>
      </c>
      <c r="AD28" s="950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2">
        <v>18</v>
      </c>
      <c r="C29" s="973">
        <v>1.017999999999998</v>
      </c>
      <c r="D29" s="974" t="e">
        <f>#REF!</f>
        <v>#REF!</v>
      </c>
      <c r="E29" s="972" t="s">
        <v>1270</v>
      </c>
      <c r="F29" s="976">
        <v>1.1200000000000001</v>
      </c>
      <c r="G29" s="977">
        <v>7</v>
      </c>
      <c r="H29" s="978">
        <f t="shared" si="1"/>
        <v>100</v>
      </c>
      <c r="I29" s="978">
        <f t="shared" si="2"/>
        <v>0</v>
      </c>
      <c r="J29" s="978">
        <f t="shared" si="3"/>
        <v>0</v>
      </c>
      <c r="K29" s="978">
        <f t="shared" si="4"/>
        <v>0</v>
      </c>
      <c r="L29" s="979">
        <f t="shared" si="5"/>
        <v>0</v>
      </c>
      <c r="M29" s="980">
        <f t="shared" si="6"/>
        <v>1.1200000000000001</v>
      </c>
      <c r="N29" s="980"/>
      <c r="O29" s="980">
        <v>0</v>
      </c>
      <c r="P29" s="980">
        <v>0</v>
      </c>
      <c r="Q29" s="980">
        <v>0</v>
      </c>
      <c r="R29" s="985">
        <v>0.92</v>
      </c>
      <c r="S29" s="978">
        <f t="shared" si="7"/>
        <v>82.142857142857139</v>
      </c>
      <c r="T29" s="983">
        <v>0.2</v>
      </c>
      <c r="U29" s="978">
        <f t="shared" si="8"/>
        <v>17.857142857142858</v>
      </c>
      <c r="V29" s="983">
        <v>0</v>
      </c>
      <c r="W29" s="978">
        <f t="shared" si="9"/>
        <v>0</v>
      </c>
      <c r="X29" s="981">
        <v>0</v>
      </c>
      <c r="Y29" s="978">
        <f t="shared" si="0"/>
        <v>0</v>
      </c>
      <c r="Z29" s="979" t="s">
        <v>1249</v>
      </c>
      <c r="AA29" s="984" t="e">
        <f>'1-'!AG30</f>
        <v>#REF!</v>
      </c>
      <c r="AB29" s="979" t="s">
        <v>1249</v>
      </c>
      <c r="AC29" s="950">
        <f>F29-M29-N29-O29-P29-Q29</f>
        <v>0</v>
      </c>
      <c r="AD29" s="950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2">
        <v>19</v>
      </c>
      <c r="C30" s="973">
        <v>1.0189999999999979</v>
      </c>
      <c r="D30" s="974" t="e">
        <f>#REF!</f>
        <v>#REF!</v>
      </c>
      <c r="E30" s="972" t="s">
        <v>1270</v>
      </c>
      <c r="F30" s="976">
        <v>1.64</v>
      </c>
      <c r="G30" s="977">
        <v>7</v>
      </c>
      <c r="H30" s="978">
        <f t="shared" si="1"/>
        <v>100</v>
      </c>
      <c r="I30" s="978">
        <f t="shared" si="2"/>
        <v>0</v>
      </c>
      <c r="J30" s="978">
        <f t="shared" si="3"/>
        <v>0</v>
      </c>
      <c r="K30" s="978">
        <f t="shared" si="4"/>
        <v>0</v>
      </c>
      <c r="L30" s="979">
        <f t="shared" si="5"/>
        <v>0</v>
      </c>
      <c r="M30" s="980">
        <f t="shared" si="6"/>
        <v>1.64</v>
      </c>
      <c r="N30" s="980"/>
      <c r="O30" s="980">
        <v>0</v>
      </c>
      <c r="P30" s="980">
        <v>0</v>
      </c>
      <c r="Q30" s="980">
        <v>0</v>
      </c>
      <c r="R30" s="985">
        <v>1.64</v>
      </c>
      <c r="S30" s="978">
        <f t="shared" si="7"/>
        <v>100</v>
      </c>
      <c r="T30" s="983">
        <v>0</v>
      </c>
      <c r="U30" s="978">
        <f t="shared" si="8"/>
        <v>0</v>
      </c>
      <c r="V30" s="983">
        <v>0</v>
      </c>
      <c r="W30" s="978">
        <f t="shared" si="9"/>
        <v>0</v>
      </c>
      <c r="X30" s="981">
        <v>0</v>
      </c>
      <c r="Y30" s="978">
        <f t="shared" si="0"/>
        <v>0</v>
      </c>
      <c r="Z30" s="979" t="s">
        <v>1249</v>
      </c>
      <c r="AA30" s="984" t="e">
        <f>'1-'!AG31</f>
        <v>#REF!</v>
      </c>
      <c r="AB30" s="979" t="s">
        <v>1249</v>
      </c>
      <c r="AC30" s="950">
        <f t="shared" si="10"/>
        <v>0</v>
      </c>
      <c r="AD30" s="950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2">
        <v>20</v>
      </c>
      <c r="C31" s="973" t="s">
        <v>1297</v>
      </c>
      <c r="D31" s="974" t="e">
        <f>#REF!</f>
        <v>#REF!</v>
      </c>
      <c r="E31" s="972" t="s">
        <v>1270</v>
      </c>
      <c r="F31" s="976">
        <v>0.32</v>
      </c>
      <c r="G31" s="977">
        <v>7.2</v>
      </c>
      <c r="H31" s="978">
        <f t="shared" si="1"/>
        <v>100</v>
      </c>
      <c r="I31" s="978">
        <f t="shared" si="2"/>
        <v>0</v>
      </c>
      <c r="J31" s="978">
        <f t="shared" si="3"/>
        <v>0</v>
      </c>
      <c r="K31" s="978">
        <f t="shared" si="4"/>
        <v>0</v>
      </c>
      <c r="L31" s="979">
        <f t="shared" si="5"/>
        <v>0</v>
      </c>
      <c r="M31" s="980">
        <f t="shared" si="6"/>
        <v>0.32</v>
      </c>
      <c r="N31" s="980"/>
      <c r="O31" s="980">
        <v>0</v>
      </c>
      <c r="P31" s="980">
        <v>0</v>
      </c>
      <c r="Q31" s="980">
        <v>0</v>
      </c>
      <c r="R31" s="985">
        <v>0.32</v>
      </c>
      <c r="S31" s="978">
        <f t="shared" si="7"/>
        <v>100</v>
      </c>
      <c r="T31" s="983">
        <v>0</v>
      </c>
      <c r="U31" s="978">
        <f t="shared" si="8"/>
        <v>0</v>
      </c>
      <c r="V31" s="983">
        <v>0</v>
      </c>
      <c r="W31" s="978">
        <f t="shared" si="9"/>
        <v>0</v>
      </c>
      <c r="X31" s="981">
        <v>0</v>
      </c>
      <c r="Y31" s="978">
        <f t="shared" si="0"/>
        <v>0</v>
      </c>
      <c r="Z31" s="979" t="s">
        <v>1249</v>
      </c>
      <c r="AA31" s="984" t="e">
        <f>'1-'!AG32</f>
        <v>#REF!</v>
      </c>
      <c r="AB31" s="979" t="s">
        <v>1249</v>
      </c>
      <c r="AC31" s="950">
        <f t="shared" si="10"/>
        <v>0</v>
      </c>
      <c r="AD31" s="950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2">
        <v>21</v>
      </c>
      <c r="C32" s="973">
        <v>1.0209999999999977</v>
      </c>
      <c r="D32" s="974" t="e">
        <f>#REF!</f>
        <v>#REF!</v>
      </c>
      <c r="E32" s="972" t="s">
        <v>1270</v>
      </c>
      <c r="F32" s="976">
        <v>0.31</v>
      </c>
      <c r="G32" s="977">
        <v>7</v>
      </c>
      <c r="H32" s="978">
        <f t="shared" si="1"/>
        <v>100</v>
      </c>
      <c r="I32" s="978">
        <f t="shared" si="2"/>
        <v>0</v>
      </c>
      <c r="J32" s="978">
        <f t="shared" si="3"/>
        <v>0</v>
      </c>
      <c r="K32" s="978">
        <f t="shared" si="4"/>
        <v>0</v>
      </c>
      <c r="L32" s="979">
        <f t="shared" si="5"/>
        <v>0</v>
      </c>
      <c r="M32" s="980">
        <f t="shared" si="6"/>
        <v>0.31</v>
      </c>
      <c r="N32" s="980"/>
      <c r="O32" s="980">
        <v>0</v>
      </c>
      <c r="P32" s="980">
        <v>0</v>
      </c>
      <c r="Q32" s="980">
        <v>0</v>
      </c>
      <c r="R32" s="985">
        <v>0.31</v>
      </c>
      <c r="S32" s="978">
        <f t="shared" si="7"/>
        <v>100</v>
      </c>
      <c r="T32" s="983">
        <v>0</v>
      </c>
      <c r="U32" s="978">
        <f t="shared" si="8"/>
        <v>0</v>
      </c>
      <c r="V32" s="983">
        <v>0</v>
      </c>
      <c r="W32" s="978">
        <f t="shared" si="9"/>
        <v>0</v>
      </c>
      <c r="X32" s="981">
        <v>0</v>
      </c>
      <c r="Y32" s="978">
        <f t="shared" si="0"/>
        <v>0</v>
      </c>
      <c r="Z32" s="979" t="s">
        <v>1249</v>
      </c>
      <c r="AA32" s="984" t="e">
        <f>'1-'!AG33</f>
        <v>#REF!</v>
      </c>
      <c r="AB32" s="979" t="s">
        <v>1249</v>
      </c>
      <c r="AC32" s="950">
        <f t="shared" si="10"/>
        <v>0</v>
      </c>
      <c r="AD32" s="950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2">
        <v>22</v>
      </c>
      <c r="C33" s="973">
        <v>1.0219999999999976</v>
      </c>
      <c r="D33" s="974" t="e">
        <f>#REF!</f>
        <v>#REF!</v>
      </c>
      <c r="E33" s="972" t="s">
        <v>1270</v>
      </c>
      <c r="F33" s="976">
        <v>0.31</v>
      </c>
      <c r="G33" s="977">
        <v>7</v>
      </c>
      <c r="H33" s="978">
        <f t="shared" si="1"/>
        <v>100</v>
      </c>
      <c r="I33" s="978">
        <f t="shared" si="2"/>
        <v>0</v>
      </c>
      <c r="J33" s="978">
        <f t="shared" si="3"/>
        <v>0</v>
      </c>
      <c r="K33" s="978">
        <f t="shared" si="4"/>
        <v>0</v>
      </c>
      <c r="L33" s="979">
        <f t="shared" si="5"/>
        <v>0</v>
      </c>
      <c r="M33" s="980">
        <f t="shared" si="6"/>
        <v>0.31</v>
      </c>
      <c r="N33" s="980"/>
      <c r="O33" s="980">
        <v>0</v>
      </c>
      <c r="P33" s="980">
        <v>0</v>
      </c>
      <c r="Q33" s="980">
        <v>0</v>
      </c>
      <c r="R33" s="985">
        <v>0.31</v>
      </c>
      <c r="S33" s="978">
        <f t="shared" si="7"/>
        <v>100</v>
      </c>
      <c r="T33" s="983">
        <v>0</v>
      </c>
      <c r="U33" s="978">
        <f t="shared" si="8"/>
        <v>0</v>
      </c>
      <c r="V33" s="983">
        <v>0</v>
      </c>
      <c r="W33" s="978">
        <f t="shared" si="9"/>
        <v>0</v>
      </c>
      <c r="X33" s="981">
        <v>0</v>
      </c>
      <c r="Y33" s="978">
        <f t="shared" si="0"/>
        <v>0</v>
      </c>
      <c r="Z33" s="979" t="s">
        <v>1249</v>
      </c>
      <c r="AA33" s="984" t="e">
        <f>'1-'!AG34</f>
        <v>#REF!</v>
      </c>
      <c r="AB33" s="979" t="s">
        <v>1249</v>
      </c>
      <c r="AC33" s="950">
        <f t="shared" si="10"/>
        <v>0</v>
      </c>
      <c r="AD33" s="950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2">
        <v>23</v>
      </c>
      <c r="C34" s="973">
        <v>1.0229999999999975</v>
      </c>
      <c r="D34" s="974" t="e">
        <f>#REF!</f>
        <v>#REF!</v>
      </c>
      <c r="E34" s="972" t="s">
        <v>1270</v>
      </c>
      <c r="F34" s="976">
        <v>0.28000000000000003</v>
      </c>
      <c r="G34" s="977">
        <v>6.6</v>
      </c>
      <c r="H34" s="978">
        <f t="shared" si="1"/>
        <v>100</v>
      </c>
      <c r="I34" s="978">
        <f t="shared" si="2"/>
        <v>0</v>
      </c>
      <c r="J34" s="978">
        <f t="shared" si="3"/>
        <v>0</v>
      </c>
      <c r="K34" s="978">
        <f t="shared" si="4"/>
        <v>0</v>
      </c>
      <c r="L34" s="979">
        <f t="shared" si="5"/>
        <v>0</v>
      </c>
      <c r="M34" s="980">
        <f t="shared" si="6"/>
        <v>0.28000000000000003</v>
      </c>
      <c r="N34" s="980"/>
      <c r="O34" s="980">
        <v>0</v>
      </c>
      <c r="P34" s="980">
        <v>0</v>
      </c>
      <c r="Q34" s="980">
        <v>0</v>
      </c>
      <c r="R34" s="985">
        <v>0.28000000000000003</v>
      </c>
      <c r="S34" s="978">
        <f t="shared" si="7"/>
        <v>100</v>
      </c>
      <c r="T34" s="983">
        <v>0</v>
      </c>
      <c r="U34" s="978">
        <f t="shared" si="8"/>
        <v>0</v>
      </c>
      <c r="V34" s="983">
        <v>0</v>
      </c>
      <c r="W34" s="978">
        <f t="shared" si="9"/>
        <v>0</v>
      </c>
      <c r="X34" s="981">
        <v>0</v>
      </c>
      <c r="Y34" s="978">
        <f t="shared" si="0"/>
        <v>0</v>
      </c>
      <c r="Z34" s="979" t="s">
        <v>1249</v>
      </c>
      <c r="AA34" s="984" t="e">
        <f>'1-'!AG35</f>
        <v>#REF!</v>
      </c>
      <c r="AB34" s="979" t="s">
        <v>1249</v>
      </c>
      <c r="AC34" s="950">
        <f t="shared" si="10"/>
        <v>0</v>
      </c>
      <c r="AD34" s="950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2">
        <v>24</v>
      </c>
      <c r="C35" s="973">
        <v>1.0239999999999974</v>
      </c>
      <c r="D35" s="974" t="e">
        <f>#REF!</f>
        <v>#REF!</v>
      </c>
      <c r="E35" s="972" t="s">
        <v>1270</v>
      </c>
      <c r="F35" s="976">
        <v>0.54</v>
      </c>
      <c r="G35" s="977">
        <v>4</v>
      </c>
      <c r="H35" s="978">
        <f t="shared" si="1"/>
        <v>100</v>
      </c>
      <c r="I35" s="978">
        <f t="shared" si="2"/>
        <v>0</v>
      </c>
      <c r="J35" s="978">
        <f t="shared" si="3"/>
        <v>0</v>
      </c>
      <c r="K35" s="978">
        <f t="shared" si="4"/>
        <v>0</v>
      </c>
      <c r="L35" s="979">
        <f t="shared" si="5"/>
        <v>0</v>
      </c>
      <c r="M35" s="980">
        <f t="shared" si="6"/>
        <v>0.54</v>
      </c>
      <c r="N35" s="980"/>
      <c r="O35" s="980">
        <v>0</v>
      </c>
      <c r="P35" s="980">
        <v>0</v>
      </c>
      <c r="Q35" s="980">
        <v>0</v>
      </c>
      <c r="R35" s="985">
        <v>0.54</v>
      </c>
      <c r="S35" s="978">
        <f t="shared" si="7"/>
        <v>100</v>
      </c>
      <c r="T35" s="983">
        <v>0</v>
      </c>
      <c r="U35" s="978">
        <f t="shared" si="8"/>
        <v>0</v>
      </c>
      <c r="V35" s="983">
        <v>0</v>
      </c>
      <c r="W35" s="978">
        <f t="shared" si="9"/>
        <v>0</v>
      </c>
      <c r="X35" s="981">
        <v>0</v>
      </c>
      <c r="Y35" s="978">
        <f t="shared" si="0"/>
        <v>0</v>
      </c>
      <c r="Z35" s="979" t="s">
        <v>1249</v>
      </c>
      <c r="AA35" s="984" t="e">
        <f>'1-'!AG36</f>
        <v>#REF!</v>
      </c>
      <c r="AB35" s="979" t="s">
        <v>1249</v>
      </c>
      <c r="AC35" s="950">
        <f t="shared" si="10"/>
        <v>0</v>
      </c>
      <c r="AD35" s="950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2">
        <v>25</v>
      </c>
      <c r="C36" s="973">
        <v>1.0249999999999972</v>
      </c>
      <c r="D36" s="974" t="e">
        <f>#REF!</f>
        <v>#REF!</v>
      </c>
      <c r="E36" s="972" t="s">
        <v>1270</v>
      </c>
      <c r="F36" s="976">
        <v>0.18</v>
      </c>
      <c r="G36" s="977">
        <v>5</v>
      </c>
      <c r="H36" s="978">
        <f t="shared" si="1"/>
        <v>100</v>
      </c>
      <c r="I36" s="978">
        <f t="shared" si="2"/>
        <v>0</v>
      </c>
      <c r="J36" s="978">
        <f t="shared" si="3"/>
        <v>0</v>
      </c>
      <c r="K36" s="978">
        <f t="shared" si="4"/>
        <v>0</v>
      </c>
      <c r="L36" s="979">
        <f t="shared" si="5"/>
        <v>0</v>
      </c>
      <c r="M36" s="980">
        <f t="shared" si="6"/>
        <v>0.18</v>
      </c>
      <c r="N36" s="980"/>
      <c r="O36" s="980">
        <v>0</v>
      </c>
      <c r="P36" s="980">
        <v>0</v>
      </c>
      <c r="Q36" s="980">
        <v>0</v>
      </c>
      <c r="R36" s="985">
        <v>0.18</v>
      </c>
      <c r="S36" s="978">
        <f t="shared" si="7"/>
        <v>100</v>
      </c>
      <c r="T36" s="983">
        <v>0</v>
      </c>
      <c r="U36" s="978">
        <f t="shared" si="8"/>
        <v>0</v>
      </c>
      <c r="V36" s="983">
        <v>0</v>
      </c>
      <c r="W36" s="978">
        <f t="shared" si="9"/>
        <v>0</v>
      </c>
      <c r="X36" s="981">
        <v>0</v>
      </c>
      <c r="Y36" s="978">
        <f t="shared" si="0"/>
        <v>0</v>
      </c>
      <c r="Z36" s="979" t="s">
        <v>1249</v>
      </c>
      <c r="AA36" s="984" t="e">
        <f>'1-'!AG37</f>
        <v>#REF!</v>
      </c>
      <c r="AB36" s="979" t="s">
        <v>1249</v>
      </c>
      <c r="AC36" s="950">
        <f t="shared" si="10"/>
        <v>0</v>
      </c>
      <c r="AD36" s="950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2">
        <v>26</v>
      </c>
      <c r="C37" s="973">
        <v>1.0259999999999971</v>
      </c>
      <c r="D37" s="974" t="e">
        <f>#REF!</f>
        <v>#REF!</v>
      </c>
      <c r="E37" s="972" t="s">
        <v>1270</v>
      </c>
      <c r="F37" s="976">
        <v>0.32</v>
      </c>
      <c r="G37" s="977">
        <v>7</v>
      </c>
      <c r="H37" s="978">
        <f t="shared" si="1"/>
        <v>100</v>
      </c>
      <c r="I37" s="978">
        <f t="shared" si="2"/>
        <v>0</v>
      </c>
      <c r="J37" s="978">
        <f t="shared" si="3"/>
        <v>0</v>
      </c>
      <c r="K37" s="978">
        <f t="shared" si="4"/>
        <v>0</v>
      </c>
      <c r="L37" s="979">
        <f t="shared" si="5"/>
        <v>0</v>
      </c>
      <c r="M37" s="980">
        <f t="shared" si="6"/>
        <v>0.32</v>
      </c>
      <c r="N37" s="980"/>
      <c r="O37" s="980">
        <v>0</v>
      </c>
      <c r="P37" s="980">
        <v>0</v>
      </c>
      <c r="Q37" s="980">
        <v>0</v>
      </c>
      <c r="R37" s="985">
        <v>0.32</v>
      </c>
      <c r="S37" s="978">
        <f t="shared" si="7"/>
        <v>100</v>
      </c>
      <c r="T37" s="983">
        <v>0</v>
      </c>
      <c r="U37" s="978">
        <f t="shared" si="8"/>
        <v>0</v>
      </c>
      <c r="V37" s="983">
        <v>0</v>
      </c>
      <c r="W37" s="978">
        <f t="shared" si="9"/>
        <v>0</v>
      </c>
      <c r="X37" s="981">
        <v>0</v>
      </c>
      <c r="Y37" s="978">
        <f t="shared" si="0"/>
        <v>0</v>
      </c>
      <c r="Z37" s="979" t="s">
        <v>1249</v>
      </c>
      <c r="AA37" s="984" t="e">
        <f>'1-'!AG38</f>
        <v>#REF!</v>
      </c>
      <c r="AB37" s="979" t="s">
        <v>1249</v>
      </c>
      <c r="AC37" s="950">
        <f t="shared" si="10"/>
        <v>0</v>
      </c>
      <c r="AD37" s="950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2">
        <v>27</v>
      </c>
      <c r="C38" s="973">
        <v>1.026999999999997</v>
      </c>
      <c r="D38" s="974" t="e">
        <f>#REF!</f>
        <v>#REF!</v>
      </c>
      <c r="E38" s="972" t="s">
        <v>1270</v>
      </c>
      <c r="F38" s="976">
        <v>0.47</v>
      </c>
      <c r="G38" s="977">
        <v>10</v>
      </c>
      <c r="H38" s="978">
        <f t="shared" si="1"/>
        <v>100</v>
      </c>
      <c r="I38" s="978">
        <f t="shared" si="2"/>
        <v>0</v>
      </c>
      <c r="J38" s="978">
        <f t="shared" si="3"/>
        <v>0</v>
      </c>
      <c r="K38" s="978">
        <f t="shared" si="4"/>
        <v>0</v>
      </c>
      <c r="L38" s="979">
        <f t="shared" si="5"/>
        <v>0</v>
      </c>
      <c r="M38" s="980">
        <f t="shared" si="6"/>
        <v>0.47</v>
      </c>
      <c r="N38" s="980"/>
      <c r="O38" s="980">
        <v>0</v>
      </c>
      <c r="P38" s="980">
        <v>0</v>
      </c>
      <c r="Q38" s="980">
        <v>0</v>
      </c>
      <c r="R38" s="985">
        <v>0.2</v>
      </c>
      <c r="S38" s="978">
        <f t="shared" si="7"/>
        <v>42.553191489361708</v>
      </c>
      <c r="T38" s="983">
        <v>0.27</v>
      </c>
      <c r="U38" s="978">
        <f t="shared" si="8"/>
        <v>57.446808510638306</v>
      </c>
      <c r="V38" s="983">
        <v>0</v>
      </c>
      <c r="W38" s="978">
        <f t="shared" si="9"/>
        <v>0</v>
      </c>
      <c r="X38" s="981">
        <v>0</v>
      </c>
      <c r="Y38" s="978">
        <f t="shared" si="0"/>
        <v>0</v>
      </c>
      <c r="Z38" s="979" t="s">
        <v>1249</v>
      </c>
      <c r="AA38" s="984" t="e">
        <f>'1-'!AG39</f>
        <v>#REF!</v>
      </c>
      <c r="AB38" s="979" t="s">
        <v>1249</v>
      </c>
      <c r="AC38" s="950">
        <f t="shared" si="10"/>
        <v>0</v>
      </c>
      <c r="AD38" s="950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2">
        <v>28</v>
      </c>
      <c r="C39" s="973">
        <v>1.0279999999999969</v>
      </c>
      <c r="D39" s="974" t="e">
        <f>#REF!</f>
        <v>#REF!</v>
      </c>
      <c r="E39" s="972" t="s">
        <v>1270</v>
      </c>
      <c r="F39" s="976">
        <v>1.02</v>
      </c>
      <c r="G39" s="977">
        <v>4.0999999999999996</v>
      </c>
      <c r="H39" s="978">
        <f t="shared" si="1"/>
        <v>100</v>
      </c>
      <c r="I39" s="978">
        <f t="shared" si="2"/>
        <v>0</v>
      </c>
      <c r="J39" s="978">
        <f t="shared" si="3"/>
        <v>0</v>
      </c>
      <c r="K39" s="978">
        <f t="shared" si="4"/>
        <v>0</v>
      </c>
      <c r="L39" s="979">
        <f t="shared" si="5"/>
        <v>0</v>
      </c>
      <c r="M39" s="980">
        <f t="shared" si="6"/>
        <v>1.02</v>
      </c>
      <c r="N39" s="980"/>
      <c r="O39" s="980">
        <v>0</v>
      </c>
      <c r="P39" s="980">
        <v>0</v>
      </c>
      <c r="Q39" s="980">
        <v>0</v>
      </c>
      <c r="R39" s="985">
        <v>1.02</v>
      </c>
      <c r="S39" s="978">
        <f t="shared" si="7"/>
        <v>100</v>
      </c>
      <c r="T39" s="983">
        <v>0</v>
      </c>
      <c r="U39" s="978">
        <f t="shared" si="8"/>
        <v>0</v>
      </c>
      <c r="V39" s="983">
        <v>0</v>
      </c>
      <c r="W39" s="978">
        <f t="shared" si="9"/>
        <v>0</v>
      </c>
      <c r="X39" s="981">
        <v>0</v>
      </c>
      <c r="Y39" s="978">
        <f t="shared" si="0"/>
        <v>0</v>
      </c>
      <c r="Z39" s="979" t="s">
        <v>1249</v>
      </c>
      <c r="AA39" s="984" t="e">
        <f>'1-'!AG40</f>
        <v>#REF!</v>
      </c>
      <c r="AB39" s="979" t="s">
        <v>1249</v>
      </c>
      <c r="AC39" s="950">
        <f t="shared" si="10"/>
        <v>0</v>
      </c>
      <c r="AD39" s="950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2">
        <v>29</v>
      </c>
      <c r="C40" s="973">
        <v>1.0289999999999968</v>
      </c>
      <c r="D40" s="974" t="e">
        <f>#REF!</f>
        <v>#REF!</v>
      </c>
      <c r="E40" s="972" t="s">
        <v>1270</v>
      </c>
      <c r="F40" s="976">
        <v>0.98</v>
      </c>
      <c r="G40" s="977">
        <v>9</v>
      </c>
      <c r="H40" s="978">
        <f t="shared" si="1"/>
        <v>100</v>
      </c>
      <c r="I40" s="978">
        <f t="shared" si="2"/>
        <v>0</v>
      </c>
      <c r="J40" s="978">
        <f t="shared" si="3"/>
        <v>0</v>
      </c>
      <c r="K40" s="978">
        <f t="shared" si="4"/>
        <v>0</v>
      </c>
      <c r="L40" s="979">
        <f t="shared" si="5"/>
        <v>0</v>
      </c>
      <c r="M40" s="980">
        <f t="shared" si="6"/>
        <v>0.98</v>
      </c>
      <c r="N40" s="980"/>
      <c r="O40" s="980">
        <v>0</v>
      </c>
      <c r="P40" s="980">
        <v>0</v>
      </c>
      <c r="Q40" s="980">
        <v>0</v>
      </c>
      <c r="R40" s="985">
        <v>0.98</v>
      </c>
      <c r="S40" s="978">
        <f t="shared" si="7"/>
        <v>100</v>
      </c>
      <c r="T40" s="983">
        <v>0</v>
      </c>
      <c r="U40" s="978">
        <f t="shared" si="8"/>
        <v>0</v>
      </c>
      <c r="V40" s="983">
        <v>0</v>
      </c>
      <c r="W40" s="978">
        <f t="shared" si="9"/>
        <v>0</v>
      </c>
      <c r="X40" s="981">
        <v>0</v>
      </c>
      <c r="Y40" s="978">
        <f t="shared" si="0"/>
        <v>0</v>
      </c>
      <c r="Z40" s="979" t="s">
        <v>1249</v>
      </c>
      <c r="AA40" s="984" t="e">
        <f>'1-'!AG41</f>
        <v>#REF!</v>
      </c>
      <c r="AB40" s="979" t="s">
        <v>1249</v>
      </c>
      <c r="AC40" s="950">
        <f t="shared" si="10"/>
        <v>0</v>
      </c>
      <c r="AD40" s="950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2">
        <v>30</v>
      </c>
      <c r="C41" s="973" t="s">
        <v>1298</v>
      </c>
      <c r="D41" s="974" t="e">
        <f>#REF!</f>
        <v>#REF!</v>
      </c>
      <c r="E41" s="972" t="s">
        <v>1270</v>
      </c>
      <c r="F41" s="976">
        <v>0.88</v>
      </c>
      <c r="G41" s="977">
        <v>3</v>
      </c>
      <c r="H41" s="978">
        <f t="shared" si="1"/>
        <v>100</v>
      </c>
      <c r="I41" s="978">
        <f t="shared" si="2"/>
        <v>0</v>
      </c>
      <c r="J41" s="978">
        <f t="shared" si="3"/>
        <v>0</v>
      </c>
      <c r="K41" s="978">
        <f t="shared" si="4"/>
        <v>0</v>
      </c>
      <c r="L41" s="979">
        <f t="shared" si="5"/>
        <v>0</v>
      </c>
      <c r="M41" s="980">
        <f t="shared" si="6"/>
        <v>0.88</v>
      </c>
      <c r="N41" s="980"/>
      <c r="O41" s="980">
        <v>0</v>
      </c>
      <c r="P41" s="980">
        <v>0</v>
      </c>
      <c r="Q41" s="980">
        <v>0</v>
      </c>
      <c r="R41" s="985">
        <v>0.88</v>
      </c>
      <c r="S41" s="978">
        <f t="shared" si="7"/>
        <v>100</v>
      </c>
      <c r="T41" s="983">
        <v>0</v>
      </c>
      <c r="U41" s="978">
        <f t="shared" si="8"/>
        <v>0</v>
      </c>
      <c r="V41" s="983">
        <v>0</v>
      </c>
      <c r="W41" s="978">
        <f t="shared" si="9"/>
        <v>0</v>
      </c>
      <c r="X41" s="981">
        <v>0</v>
      </c>
      <c r="Y41" s="978">
        <f t="shared" si="0"/>
        <v>0</v>
      </c>
      <c r="Z41" s="979" t="s">
        <v>1249</v>
      </c>
      <c r="AA41" s="984" t="e">
        <f>'1-'!AG42</f>
        <v>#REF!</v>
      </c>
      <c r="AB41" s="979" t="s">
        <v>1249</v>
      </c>
      <c r="AC41" s="950">
        <f t="shared" si="10"/>
        <v>0</v>
      </c>
      <c r="AD41" s="950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2">
        <v>31</v>
      </c>
      <c r="C42" s="973">
        <v>1.0309999999999966</v>
      </c>
      <c r="D42" s="974" t="e">
        <f>#REF!</f>
        <v>#REF!</v>
      </c>
      <c r="E42" s="972" t="s">
        <v>1270</v>
      </c>
      <c r="F42" s="976">
        <v>1.01</v>
      </c>
      <c r="G42" s="977">
        <v>4</v>
      </c>
      <c r="H42" s="978">
        <f t="shared" si="1"/>
        <v>100</v>
      </c>
      <c r="I42" s="978">
        <f t="shared" si="2"/>
        <v>0</v>
      </c>
      <c r="J42" s="978">
        <f t="shared" si="3"/>
        <v>0</v>
      </c>
      <c r="K42" s="978">
        <f t="shared" si="4"/>
        <v>0</v>
      </c>
      <c r="L42" s="979">
        <f t="shared" si="5"/>
        <v>0</v>
      </c>
      <c r="M42" s="980">
        <f t="shared" si="6"/>
        <v>1.01</v>
      </c>
      <c r="N42" s="980"/>
      <c r="O42" s="980">
        <v>0</v>
      </c>
      <c r="P42" s="980">
        <v>0</v>
      </c>
      <c r="Q42" s="980">
        <v>0</v>
      </c>
      <c r="R42" s="985">
        <v>0.61</v>
      </c>
      <c r="S42" s="978">
        <f t="shared" si="7"/>
        <v>60.396039603960396</v>
      </c>
      <c r="T42" s="983">
        <v>0.4</v>
      </c>
      <c r="U42" s="978">
        <f t="shared" si="8"/>
        <v>39.603960396039604</v>
      </c>
      <c r="V42" s="983">
        <v>0</v>
      </c>
      <c r="W42" s="978">
        <f t="shared" si="9"/>
        <v>0</v>
      </c>
      <c r="X42" s="981">
        <v>0</v>
      </c>
      <c r="Y42" s="978">
        <f t="shared" si="0"/>
        <v>0</v>
      </c>
      <c r="Z42" s="979" t="s">
        <v>1249</v>
      </c>
      <c r="AA42" s="984" t="e">
        <f>'1-'!AG43</f>
        <v>#REF!</v>
      </c>
      <c r="AB42" s="979" t="s">
        <v>1249</v>
      </c>
      <c r="AC42" s="950">
        <f t="shared" si="10"/>
        <v>0</v>
      </c>
      <c r="AD42" s="950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2">
        <v>32</v>
      </c>
      <c r="C43" s="973">
        <v>1.0319999999999965</v>
      </c>
      <c r="D43" s="974" t="e">
        <f>#REF!</f>
        <v>#REF!</v>
      </c>
      <c r="E43" s="972" t="s">
        <v>1270</v>
      </c>
      <c r="F43" s="976">
        <v>0.21</v>
      </c>
      <c r="G43" s="977">
        <v>3.5</v>
      </c>
      <c r="H43" s="978">
        <f t="shared" si="1"/>
        <v>100</v>
      </c>
      <c r="I43" s="978">
        <f t="shared" si="2"/>
        <v>0</v>
      </c>
      <c r="J43" s="978">
        <f t="shared" si="3"/>
        <v>0</v>
      </c>
      <c r="K43" s="978">
        <f t="shared" si="4"/>
        <v>0</v>
      </c>
      <c r="L43" s="979">
        <f t="shared" si="5"/>
        <v>0</v>
      </c>
      <c r="M43" s="980">
        <f t="shared" si="6"/>
        <v>0.21</v>
      </c>
      <c r="N43" s="980"/>
      <c r="O43" s="980">
        <v>0</v>
      </c>
      <c r="P43" s="980">
        <v>0</v>
      </c>
      <c r="Q43" s="980">
        <v>0</v>
      </c>
      <c r="R43" s="985">
        <v>0.21</v>
      </c>
      <c r="S43" s="978">
        <f t="shared" si="7"/>
        <v>100</v>
      </c>
      <c r="T43" s="983">
        <v>0</v>
      </c>
      <c r="U43" s="978">
        <f t="shared" si="8"/>
        <v>0</v>
      </c>
      <c r="V43" s="983">
        <v>0</v>
      </c>
      <c r="W43" s="978">
        <f t="shared" si="9"/>
        <v>0</v>
      </c>
      <c r="X43" s="981">
        <v>0</v>
      </c>
      <c r="Y43" s="978">
        <f t="shared" si="0"/>
        <v>0</v>
      </c>
      <c r="Z43" s="979" t="s">
        <v>1249</v>
      </c>
      <c r="AA43" s="984" t="e">
        <f>'1-'!AG44</f>
        <v>#REF!</v>
      </c>
      <c r="AB43" s="979" t="s">
        <v>1249</v>
      </c>
      <c r="AC43" s="950">
        <f>F43-M43-N43-O43-P43-Q43</f>
        <v>0</v>
      </c>
      <c r="AD43" s="950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2">
        <v>33</v>
      </c>
      <c r="C44" s="973">
        <v>1.0329999999999964</v>
      </c>
      <c r="D44" s="974" t="e">
        <f>#REF!</f>
        <v>#REF!</v>
      </c>
      <c r="E44" s="972" t="s">
        <v>1270</v>
      </c>
      <c r="F44" s="976">
        <v>0.24</v>
      </c>
      <c r="G44" s="977">
        <v>4</v>
      </c>
      <c r="H44" s="978">
        <f t="shared" si="1"/>
        <v>100</v>
      </c>
      <c r="I44" s="978">
        <f t="shared" si="2"/>
        <v>0</v>
      </c>
      <c r="J44" s="978">
        <f t="shared" si="3"/>
        <v>0</v>
      </c>
      <c r="K44" s="978">
        <f t="shared" si="4"/>
        <v>0</v>
      </c>
      <c r="L44" s="979">
        <f t="shared" si="5"/>
        <v>0</v>
      </c>
      <c r="M44" s="980">
        <f t="shared" si="6"/>
        <v>0.24</v>
      </c>
      <c r="N44" s="980"/>
      <c r="O44" s="980">
        <v>0</v>
      </c>
      <c r="P44" s="980">
        <v>0</v>
      </c>
      <c r="Q44" s="980">
        <v>0</v>
      </c>
      <c r="R44" s="985">
        <v>0.24</v>
      </c>
      <c r="S44" s="978">
        <f t="shared" si="7"/>
        <v>100</v>
      </c>
      <c r="T44" s="983">
        <v>0</v>
      </c>
      <c r="U44" s="978">
        <f t="shared" si="8"/>
        <v>0</v>
      </c>
      <c r="V44" s="983">
        <v>0</v>
      </c>
      <c r="W44" s="978">
        <f t="shared" si="9"/>
        <v>0</v>
      </c>
      <c r="X44" s="981">
        <v>0</v>
      </c>
      <c r="Y44" s="978">
        <f t="shared" si="0"/>
        <v>0</v>
      </c>
      <c r="Z44" s="979" t="s">
        <v>1249</v>
      </c>
      <c r="AA44" s="984" t="e">
        <f>'1-'!AG45</f>
        <v>#REF!</v>
      </c>
      <c r="AB44" s="979" t="s">
        <v>1249</v>
      </c>
      <c r="AC44" s="950">
        <f t="shared" si="10"/>
        <v>0</v>
      </c>
      <c r="AD44" s="950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2">
        <v>34</v>
      </c>
      <c r="C45" s="973">
        <v>1.0339999999999963</v>
      </c>
      <c r="D45" s="974" t="e">
        <f>#REF!</f>
        <v>#REF!</v>
      </c>
      <c r="E45" s="972" t="s">
        <v>1270</v>
      </c>
      <c r="F45" s="976">
        <v>0.36</v>
      </c>
      <c r="G45" s="977">
        <v>3.2</v>
      </c>
      <c r="H45" s="978">
        <f t="shared" si="1"/>
        <v>100</v>
      </c>
      <c r="I45" s="978">
        <f t="shared" si="2"/>
        <v>0</v>
      </c>
      <c r="J45" s="978">
        <f t="shared" si="3"/>
        <v>0</v>
      </c>
      <c r="K45" s="978">
        <f t="shared" si="4"/>
        <v>0</v>
      </c>
      <c r="L45" s="979">
        <f t="shared" si="5"/>
        <v>0</v>
      </c>
      <c r="M45" s="980">
        <f t="shared" si="6"/>
        <v>0.36</v>
      </c>
      <c r="N45" s="980"/>
      <c r="O45" s="980">
        <v>0</v>
      </c>
      <c r="P45" s="980">
        <v>0</v>
      </c>
      <c r="Q45" s="980">
        <v>0</v>
      </c>
      <c r="R45" s="985">
        <v>0.36</v>
      </c>
      <c r="S45" s="978">
        <f t="shared" si="7"/>
        <v>100</v>
      </c>
      <c r="T45" s="983">
        <v>0</v>
      </c>
      <c r="U45" s="978">
        <f t="shared" si="8"/>
        <v>0</v>
      </c>
      <c r="V45" s="983">
        <v>0</v>
      </c>
      <c r="W45" s="978">
        <f t="shared" si="9"/>
        <v>0</v>
      </c>
      <c r="X45" s="981">
        <v>0</v>
      </c>
      <c r="Y45" s="978">
        <f t="shared" si="0"/>
        <v>0</v>
      </c>
      <c r="Z45" s="979" t="s">
        <v>1249</v>
      </c>
      <c r="AA45" s="984" t="e">
        <f>'1-'!AG46</f>
        <v>#REF!</v>
      </c>
      <c r="AB45" s="979" t="s">
        <v>1249</v>
      </c>
      <c r="AC45" s="950">
        <f t="shared" si="10"/>
        <v>0</v>
      </c>
      <c r="AD45" s="950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2">
        <v>35</v>
      </c>
      <c r="C46" s="973">
        <v>1.0349999999999961</v>
      </c>
      <c r="D46" s="974" t="e">
        <f>#REF!</f>
        <v>#REF!</v>
      </c>
      <c r="E46" s="972" t="s">
        <v>1270</v>
      </c>
      <c r="F46" s="976">
        <v>0.13</v>
      </c>
      <c r="G46" s="977">
        <v>3.5</v>
      </c>
      <c r="H46" s="978">
        <f t="shared" si="1"/>
        <v>100</v>
      </c>
      <c r="I46" s="978">
        <f t="shared" si="2"/>
        <v>0</v>
      </c>
      <c r="J46" s="978">
        <f t="shared" si="3"/>
        <v>0</v>
      </c>
      <c r="K46" s="978">
        <f t="shared" si="4"/>
        <v>0</v>
      </c>
      <c r="L46" s="979">
        <f t="shared" si="5"/>
        <v>0</v>
      </c>
      <c r="M46" s="980">
        <f t="shared" si="6"/>
        <v>0.13</v>
      </c>
      <c r="N46" s="980"/>
      <c r="O46" s="980">
        <v>0</v>
      </c>
      <c r="P46" s="980">
        <v>0</v>
      </c>
      <c r="Q46" s="980">
        <v>0</v>
      </c>
      <c r="R46" s="985">
        <v>0.13</v>
      </c>
      <c r="S46" s="978">
        <f t="shared" si="7"/>
        <v>100</v>
      </c>
      <c r="T46" s="983">
        <v>0</v>
      </c>
      <c r="U46" s="978">
        <f t="shared" si="8"/>
        <v>0</v>
      </c>
      <c r="V46" s="983">
        <v>0</v>
      </c>
      <c r="W46" s="978">
        <f t="shared" si="9"/>
        <v>0</v>
      </c>
      <c r="X46" s="981">
        <v>0</v>
      </c>
      <c r="Y46" s="978">
        <f t="shared" si="0"/>
        <v>0</v>
      </c>
      <c r="Z46" s="979" t="s">
        <v>1249</v>
      </c>
      <c r="AA46" s="984" t="e">
        <f>'1-'!AG47</f>
        <v>#REF!</v>
      </c>
      <c r="AB46" s="979" t="s">
        <v>1249</v>
      </c>
      <c r="AC46" s="950">
        <f t="shared" si="10"/>
        <v>0</v>
      </c>
      <c r="AD46" s="950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2">
        <v>36</v>
      </c>
      <c r="C47" s="973">
        <v>1.035999999999996</v>
      </c>
      <c r="D47" s="974" t="e">
        <f>#REF!</f>
        <v>#REF!</v>
      </c>
      <c r="E47" s="972" t="s">
        <v>1270</v>
      </c>
      <c r="F47" s="976">
        <v>0.27</v>
      </c>
      <c r="G47" s="977">
        <v>4</v>
      </c>
      <c r="H47" s="978">
        <f t="shared" si="1"/>
        <v>100</v>
      </c>
      <c r="I47" s="978">
        <f t="shared" si="2"/>
        <v>0</v>
      </c>
      <c r="J47" s="978">
        <f t="shared" si="3"/>
        <v>0</v>
      </c>
      <c r="K47" s="978">
        <f t="shared" si="4"/>
        <v>0</v>
      </c>
      <c r="L47" s="979">
        <f t="shared" si="5"/>
        <v>0</v>
      </c>
      <c r="M47" s="980">
        <f t="shared" si="6"/>
        <v>0.27</v>
      </c>
      <c r="N47" s="980"/>
      <c r="O47" s="980">
        <v>0</v>
      </c>
      <c r="P47" s="980">
        <v>0</v>
      </c>
      <c r="Q47" s="980">
        <v>0</v>
      </c>
      <c r="R47" s="985">
        <v>0.27</v>
      </c>
      <c r="S47" s="978">
        <f t="shared" si="7"/>
        <v>100</v>
      </c>
      <c r="T47" s="983">
        <v>0</v>
      </c>
      <c r="U47" s="978">
        <f t="shared" si="8"/>
        <v>0</v>
      </c>
      <c r="V47" s="983">
        <v>0</v>
      </c>
      <c r="W47" s="978">
        <f t="shared" si="9"/>
        <v>0</v>
      </c>
      <c r="X47" s="981">
        <v>0</v>
      </c>
      <c r="Y47" s="978">
        <f t="shared" si="0"/>
        <v>0</v>
      </c>
      <c r="Z47" s="979" t="s">
        <v>1249</v>
      </c>
      <c r="AA47" s="984" t="e">
        <f>'1-'!AG48</f>
        <v>#REF!</v>
      </c>
      <c r="AB47" s="979" t="s">
        <v>1249</v>
      </c>
      <c r="AC47" s="950">
        <f t="shared" si="10"/>
        <v>0</v>
      </c>
      <c r="AD47" s="950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2">
        <v>37</v>
      </c>
      <c r="C48" s="973">
        <v>1.0369999999999959</v>
      </c>
      <c r="D48" s="974" t="e">
        <f>#REF!</f>
        <v>#REF!</v>
      </c>
      <c r="E48" s="972" t="s">
        <v>1270</v>
      </c>
      <c r="F48" s="976">
        <v>0.19</v>
      </c>
      <c r="G48" s="977">
        <v>4</v>
      </c>
      <c r="H48" s="978">
        <f t="shared" si="1"/>
        <v>100</v>
      </c>
      <c r="I48" s="978">
        <f t="shared" si="2"/>
        <v>0</v>
      </c>
      <c r="J48" s="978">
        <f t="shared" si="3"/>
        <v>0</v>
      </c>
      <c r="K48" s="978">
        <f t="shared" si="4"/>
        <v>0</v>
      </c>
      <c r="L48" s="979">
        <f t="shared" si="5"/>
        <v>0</v>
      </c>
      <c r="M48" s="980">
        <f t="shared" si="6"/>
        <v>0.19</v>
      </c>
      <c r="N48" s="980"/>
      <c r="O48" s="980">
        <v>0</v>
      </c>
      <c r="P48" s="980">
        <v>0</v>
      </c>
      <c r="Q48" s="980">
        <v>0</v>
      </c>
      <c r="R48" s="985">
        <v>0.19</v>
      </c>
      <c r="S48" s="978">
        <f t="shared" si="7"/>
        <v>100</v>
      </c>
      <c r="T48" s="983">
        <v>0</v>
      </c>
      <c r="U48" s="978">
        <f t="shared" si="8"/>
        <v>0</v>
      </c>
      <c r="V48" s="983">
        <v>0</v>
      </c>
      <c r="W48" s="978">
        <f t="shared" si="9"/>
        <v>0</v>
      </c>
      <c r="X48" s="981">
        <v>0</v>
      </c>
      <c r="Y48" s="978">
        <f t="shared" si="0"/>
        <v>0</v>
      </c>
      <c r="Z48" s="979" t="s">
        <v>1249</v>
      </c>
      <c r="AA48" s="984" t="e">
        <f>'1-'!AG49</f>
        <v>#REF!</v>
      </c>
      <c r="AB48" s="979" t="s">
        <v>1249</v>
      </c>
      <c r="AC48" s="950">
        <f t="shared" si="10"/>
        <v>0</v>
      </c>
      <c r="AD48" s="950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2">
        <v>38</v>
      </c>
      <c r="C49" s="973">
        <v>1.0379999999999958</v>
      </c>
      <c r="D49" s="974" t="e">
        <f>#REF!</f>
        <v>#REF!</v>
      </c>
      <c r="E49" s="972" t="s">
        <v>1270</v>
      </c>
      <c r="F49" s="976">
        <v>0.28000000000000003</v>
      </c>
      <c r="G49" s="977">
        <v>4</v>
      </c>
      <c r="H49" s="978">
        <f t="shared" si="1"/>
        <v>100</v>
      </c>
      <c r="I49" s="978">
        <f t="shared" si="2"/>
        <v>0</v>
      </c>
      <c r="J49" s="978">
        <f t="shared" si="3"/>
        <v>0</v>
      </c>
      <c r="K49" s="978">
        <f t="shared" si="4"/>
        <v>0</v>
      </c>
      <c r="L49" s="979">
        <f t="shared" si="5"/>
        <v>0</v>
      </c>
      <c r="M49" s="980">
        <f t="shared" si="6"/>
        <v>0.28000000000000003</v>
      </c>
      <c r="N49" s="980"/>
      <c r="O49" s="980">
        <v>0</v>
      </c>
      <c r="P49" s="980">
        <v>0</v>
      </c>
      <c r="Q49" s="980">
        <v>0</v>
      </c>
      <c r="R49" s="985">
        <v>0.28000000000000003</v>
      </c>
      <c r="S49" s="978">
        <f t="shared" si="7"/>
        <v>100</v>
      </c>
      <c r="T49" s="983">
        <v>0</v>
      </c>
      <c r="U49" s="978">
        <f t="shared" si="8"/>
        <v>0</v>
      </c>
      <c r="V49" s="983">
        <v>0</v>
      </c>
      <c r="W49" s="978">
        <f t="shared" si="9"/>
        <v>0</v>
      </c>
      <c r="X49" s="981">
        <v>0</v>
      </c>
      <c r="Y49" s="978">
        <f t="shared" si="0"/>
        <v>0</v>
      </c>
      <c r="Z49" s="979" t="s">
        <v>1249</v>
      </c>
      <c r="AA49" s="984" t="e">
        <f>'1-'!AG50</f>
        <v>#REF!</v>
      </c>
      <c r="AB49" s="979" t="s">
        <v>1249</v>
      </c>
      <c r="AC49" s="950">
        <f t="shared" si="10"/>
        <v>0</v>
      </c>
      <c r="AD49" s="950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2">
        <v>39</v>
      </c>
      <c r="C50" s="973">
        <v>1.0389999999999957</v>
      </c>
      <c r="D50" s="974" t="e">
        <f>#REF!</f>
        <v>#REF!</v>
      </c>
      <c r="E50" s="972" t="s">
        <v>1270</v>
      </c>
      <c r="F50" s="976">
        <v>0.5</v>
      </c>
      <c r="G50" s="977">
        <v>3.5</v>
      </c>
      <c r="H50" s="978">
        <f t="shared" si="1"/>
        <v>100</v>
      </c>
      <c r="I50" s="978">
        <f t="shared" si="2"/>
        <v>0</v>
      </c>
      <c r="J50" s="978">
        <f t="shared" si="3"/>
        <v>0</v>
      </c>
      <c r="K50" s="978">
        <f t="shared" si="4"/>
        <v>0</v>
      </c>
      <c r="L50" s="979">
        <f t="shared" si="5"/>
        <v>0</v>
      </c>
      <c r="M50" s="980">
        <f t="shared" si="6"/>
        <v>0.5</v>
      </c>
      <c r="N50" s="980"/>
      <c r="O50" s="980">
        <v>0</v>
      </c>
      <c r="P50" s="980">
        <v>0</v>
      </c>
      <c r="Q50" s="980">
        <v>0</v>
      </c>
      <c r="R50" s="985">
        <v>0.5</v>
      </c>
      <c r="S50" s="978">
        <f t="shared" si="7"/>
        <v>100</v>
      </c>
      <c r="T50" s="983">
        <v>0</v>
      </c>
      <c r="U50" s="978">
        <f t="shared" si="8"/>
        <v>0</v>
      </c>
      <c r="V50" s="983">
        <v>0</v>
      </c>
      <c r="W50" s="978">
        <f t="shared" si="9"/>
        <v>0</v>
      </c>
      <c r="X50" s="981">
        <v>0</v>
      </c>
      <c r="Y50" s="978">
        <f t="shared" si="0"/>
        <v>0</v>
      </c>
      <c r="Z50" s="979" t="s">
        <v>1249</v>
      </c>
      <c r="AA50" s="984" t="e">
        <f>'1-'!AG51</f>
        <v>#REF!</v>
      </c>
      <c r="AB50" s="979" t="s">
        <v>1249</v>
      </c>
      <c r="AC50" s="950">
        <f t="shared" si="10"/>
        <v>0</v>
      </c>
      <c r="AD50" s="950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2">
        <v>40</v>
      </c>
      <c r="C51" s="973" t="s">
        <v>1299</v>
      </c>
      <c r="D51" s="974" t="e">
        <f>#REF!</f>
        <v>#REF!</v>
      </c>
      <c r="E51" s="972" t="s">
        <v>1270</v>
      </c>
      <c r="F51" s="976">
        <v>0.12</v>
      </c>
      <c r="G51" s="977">
        <v>4</v>
      </c>
      <c r="H51" s="978">
        <f t="shared" si="1"/>
        <v>100</v>
      </c>
      <c r="I51" s="978">
        <f t="shared" si="2"/>
        <v>0</v>
      </c>
      <c r="J51" s="978">
        <f t="shared" si="3"/>
        <v>0</v>
      </c>
      <c r="K51" s="978">
        <f t="shared" si="4"/>
        <v>0</v>
      </c>
      <c r="L51" s="979">
        <f t="shared" si="5"/>
        <v>0</v>
      </c>
      <c r="M51" s="980">
        <f t="shared" si="6"/>
        <v>0.12</v>
      </c>
      <c r="N51" s="980"/>
      <c r="O51" s="980">
        <v>0</v>
      </c>
      <c r="P51" s="980">
        <v>0</v>
      </c>
      <c r="Q51" s="980">
        <v>0</v>
      </c>
      <c r="R51" s="985">
        <v>0.12</v>
      </c>
      <c r="S51" s="978">
        <f t="shared" si="7"/>
        <v>100</v>
      </c>
      <c r="T51" s="983">
        <v>0</v>
      </c>
      <c r="U51" s="978">
        <f t="shared" si="8"/>
        <v>0</v>
      </c>
      <c r="V51" s="983">
        <v>0</v>
      </c>
      <c r="W51" s="978">
        <f t="shared" si="9"/>
        <v>0</v>
      </c>
      <c r="X51" s="981">
        <v>0</v>
      </c>
      <c r="Y51" s="978">
        <f t="shared" si="0"/>
        <v>0</v>
      </c>
      <c r="Z51" s="979" t="s">
        <v>1249</v>
      </c>
      <c r="AA51" s="984" t="e">
        <f>'1-'!AG52</f>
        <v>#REF!</v>
      </c>
      <c r="AB51" s="979" t="s">
        <v>1249</v>
      </c>
      <c r="AC51" s="950">
        <f t="shared" si="10"/>
        <v>0</v>
      </c>
      <c r="AD51" s="950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2">
        <v>41</v>
      </c>
      <c r="C52" s="973">
        <v>1.0409999999999955</v>
      </c>
      <c r="D52" s="974" t="e">
        <f>#REF!</f>
        <v>#REF!</v>
      </c>
      <c r="E52" s="972" t="s">
        <v>1270</v>
      </c>
      <c r="F52" s="976">
        <v>0.49</v>
      </c>
      <c r="G52" s="977">
        <v>4.0999999999999996</v>
      </c>
      <c r="H52" s="978">
        <f t="shared" si="1"/>
        <v>100</v>
      </c>
      <c r="I52" s="978">
        <f t="shared" si="2"/>
        <v>0</v>
      </c>
      <c r="J52" s="978">
        <f t="shared" si="3"/>
        <v>0</v>
      </c>
      <c r="K52" s="978">
        <f t="shared" si="4"/>
        <v>0</v>
      </c>
      <c r="L52" s="979">
        <f t="shared" si="5"/>
        <v>0</v>
      </c>
      <c r="M52" s="980">
        <f t="shared" si="6"/>
        <v>0.49</v>
      </c>
      <c r="N52" s="980"/>
      <c r="O52" s="980">
        <v>0</v>
      </c>
      <c r="P52" s="980">
        <v>0</v>
      </c>
      <c r="Q52" s="980">
        <v>0</v>
      </c>
      <c r="R52" s="985">
        <v>0.49</v>
      </c>
      <c r="S52" s="978">
        <f t="shared" si="7"/>
        <v>100</v>
      </c>
      <c r="T52" s="983">
        <v>0</v>
      </c>
      <c r="U52" s="978">
        <f t="shared" si="8"/>
        <v>0</v>
      </c>
      <c r="V52" s="983">
        <v>0</v>
      </c>
      <c r="W52" s="978">
        <f t="shared" si="9"/>
        <v>0</v>
      </c>
      <c r="X52" s="981">
        <v>0</v>
      </c>
      <c r="Y52" s="978">
        <f t="shared" si="0"/>
        <v>0</v>
      </c>
      <c r="Z52" s="979" t="s">
        <v>1249</v>
      </c>
      <c r="AA52" s="984" t="e">
        <f>'1-'!AG53</f>
        <v>#REF!</v>
      </c>
      <c r="AB52" s="979" t="s">
        <v>1249</v>
      </c>
      <c r="AC52" s="950">
        <f t="shared" ref="AC52:AC105" si="11">M52-R52-T52-V52-X52</f>
        <v>0</v>
      </c>
      <c r="AD52" s="950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2">
        <v>42</v>
      </c>
      <c r="C53" s="973">
        <v>1.0419999999999954</v>
      </c>
      <c r="D53" s="974" t="e">
        <f>#REF!</f>
        <v>#REF!</v>
      </c>
      <c r="E53" s="972" t="s">
        <v>1270</v>
      </c>
      <c r="F53" s="976">
        <v>0.17</v>
      </c>
      <c r="G53" s="977">
        <v>4</v>
      </c>
      <c r="H53" s="978">
        <f t="shared" si="1"/>
        <v>100</v>
      </c>
      <c r="I53" s="978">
        <f t="shared" si="2"/>
        <v>0</v>
      </c>
      <c r="J53" s="978">
        <f t="shared" si="3"/>
        <v>0</v>
      </c>
      <c r="K53" s="978">
        <f t="shared" si="4"/>
        <v>0</v>
      </c>
      <c r="L53" s="979">
        <f t="shared" si="5"/>
        <v>0</v>
      </c>
      <c r="M53" s="980">
        <f t="shared" si="6"/>
        <v>0.17</v>
      </c>
      <c r="N53" s="980"/>
      <c r="O53" s="980">
        <v>0</v>
      </c>
      <c r="P53" s="980">
        <v>0</v>
      </c>
      <c r="Q53" s="980">
        <v>0</v>
      </c>
      <c r="R53" s="985">
        <v>0.17</v>
      </c>
      <c r="S53" s="978">
        <f t="shared" si="7"/>
        <v>100</v>
      </c>
      <c r="T53" s="983">
        <v>0</v>
      </c>
      <c r="U53" s="978">
        <f t="shared" si="8"/>
        <v>0</v>
      </c>
      <c r="V53" s="983">
        <v>0</v>
      </c>
      <c r="W53" s="978">
        <f t="shared" si="9"/>
        <v>0</v>
      </c>
      <c r="X53" s="981">
        <v>0</v>
      </c>
      <c r="Y53" s="978">
        <f t="shared" si="0"/>
        <v>0</v>
      </c>
      <c r="Z53" s="979" t="s">
        <v>1249</v>
      </c>
      <c r="AA53" s="984" t="e">
        <f>'1-'!AG54</f>
        <v>#REF!</v>
      </c>
      <c r="AB53" s="979" t="s">
        <v>1249</v>
      </c>
      <c r="AC53" s="950">
        <f t="shared" si="11"/>
        <v>0</v>
      </c>
      <c r="AD53" s="950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2">
        <v>43</v>
      </c>
      <c r="C54" s="973">
        <v>1.0429999999999953</v>
      </c>
      <c r="D54" s="974" t="e">
        <f>#REF!</f>
        <v>#REF!</v>
      </c>
      <c r="E54" s="972" t="s">
        <v>1270</v>
      </c>
      <c r="F54" s="976">
        <v>0.25</v>
      </c>
      <c r="G54" s="977">
        <v>6</v>
      </c>
      <c r="H54" s="978">
        <f t="shared" si="1"/>
        <v>100</v>
      </c>
      <c r="I54" s="978">
        <f t="shared" si="2"/>
        <v>0</v>
      </c>
      <c r="J54" s="978">
        <f t="shared" si="3"/>
        <v>0</v>
      </c>
      <c r="K54" s="978">
        <f t="shared" si="4"/>
        <v>0</v>
      </c>
      <c r="L54" s="979">
        <f t="shared" si="5"/>
        <v>0</v>
      </c>
      <c r="M54" s="980">
        <f t="shared" si="6"/>
        <v>0.25</v>
      </c>
      <c r="N54" s="980"/>
      <c r="O54" s="980">
        <v>0</v>
      </c>
      <c r="P54" s="980">
        <v>0</v>
      </c>
      <c r="Q54" s="980">
        <v>0</v>
      </c>
      <c r="R54" s="985">
        <v>0.25</v>
      </c>
      <c r="S54" s="978">
        <f t="shared" si="7"/>
        <v>100</v>
      </c>
      <c r="T54" s="983">
        <v>0</v>
      </c>
      <c r="U54" s="978">
        <f t="shared" si="8"/>
        <v>0</v>
      </c>
      <c r="V54" s="983">
        <v>0</v>
      </c>
      <c r="W54" s="978">
        <f t="shared" si="9"/>
        <v>0</v>
      </c>
      <c r="X54" s="981">
        <v>0</v>
      </c>
      <c r="Y54" s="978">
        <f t="shared" si="0"/>
        <v>0</v>
      </c>
      <c r="Z54" s="979" t="s">
        <v>1249</v>
      </c>
      <c r="AA54" s="984" t="e">
        <f>'1-'!AG55</f>
        <v>#REF!</v>
      </c>
      <c r="AB54" s="979" t="s">
        <v>1249</v>
      </c>
      <c r="AC54" s="950">
        <f t="shared" si="11"/>
        <v>0</v>
      </c>
      <c r="AD54" s="950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2">
        <v>44</v>
      </c>
      <c r="C55" s="973">
        <v>1.0439999999999952</v>
      </c>
      <c r="D55" s="974" t="e">
        <f>#REF!</f>
        <v>#REF!</v>
      </c>
      <c r="E55" s="972" t="s">
        <v>1270</v>
      </c>
      <c r="F55" s="976">
        <v>0.84</v>
      </c>
      <c r="G55" s="977">
        <v>3</v>
      </c>
      <c r="H55" s="978">
        <f t="shared" si="1"/>
        <v>100</v>
      </c>
      <c r="I55" s="978">
        <f t="shared" si="2"/>
        <v>0</v>
      </c>
      <c r="J55" s="978">
        <f t="shared" si="3"/>
        <v>0</v>
      </c>
      <c r="K55" s="978">
        <f t="shared" si="4"/>
        <v>0</v>
      </c>
      <c r="L55" s="979">
        <f t="shared" si="5"/>
        <v>0</v>
      </c>
      <c r="M55" s="980">
        <f t="shared" si="6"/>
        <v>0.84</v>
      </c>
      <c r="N55" s="980"/>
      <c r="O55" s="980">
        <v>0</v>
      </c>
      <c r="P55" s="980">
        <v>0</v>
      </c>
      <c r="Q55" s="980">
        <v>0</v>
      </c>
      <c r="R55" s="981">
        <v>0.84</v>
      </c>
      <c r="S55" s="978">
        <f t="shared" si="7"/>
        <v>100</v>
      </c>
      <c r="T55" s="983">
        <v>0</v>
      </c>
      <c r="U55" s="978">
        <f t="shared" si="8"/>
        <v>0</v>
      </c>
      <c r="V55" s="983">
        <v>0</v>
      </c>
      <c r="W55" s="978">
        <f t="shared" si="9"/>
        <v>0</v>
      </c>
      <c r="X55" s="981">
        <v>0</v>
      </c>
      <c r="Y55" s="978">
        <f t="shared" si="0"/>
        <v>0</v>
      </c>
      <c r="Z55" s="979" t="s">
        <v>1249</v>
      </c>
      <c r="AA55" s="984" t="e">
        <f>'1-'!AG56</f>
        <v>#REF!</v>
      </c>
      <c r="AB55" s="979" t="s">
        <v>1249</v>
      </c>
      <c r="AC55" s="950">
        <f t="shared" si="11"/>
        <v>0</v>
      </c>
      <c r="AD55" s="950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2">
        <v>45</v>
      </c>
      <c r="C56" s="973">
        <v>1.044999999999995</v>
      </c>
      <c r="D56" s="974" t="e">
        <f>#REF!</f>
        <v>#REF!</v>
      </c>
      <c r="E56" s="972" t="s">
        <v>1270</v>
      </c>
      <c r="F56" s="976">
        <v>0.32</v>
      </c>
      <c r="G56" s="977">
        <v>3.5</v>
      </c>
      <c r="H56" s="978">
        <f t="shared" si="1"/>
        <v>100</v>
      </c>
      <c r="I56" s="978">
        <f t="shared" si="2"/>
        <v>0</v>
      </c>
      <c r="J56" s="978">
        <f t="shared" si="3"/>
        <v>0</v>
      </c>
      <c r="K56" s="978">
        <f t="shared" si="4"/>
        <v>0</v>
      </c>
      <c r="L56" s="979">
        <f t="shared" si="5"/>
        <v>0</v>
      </c>
      <c r="M56" s="980">
        <f t="shared" si="6"/>
        <v>0.32</v>
      </c>
      <c r="N56" s="980"/>
      <c r="O56" s="980">
        <v>0</v>
      </c>
      <c r="P56" s="980">
        <v>0</v>
      </c>
      <c r="Q56" s="980">
        <v>0</v>
      </c>
      <c r="R56" s="985">
        <v>0.32</v>
      </c>
      <c r="S56" s="978">
        <f t="shared" si="7"/>
        <v>100</v>
      </c>
      <c r="T56" s="983">
        <v>0</v>
      </c>
      <c r="U56" s="978">
        <f t="shared" si="8"/>
        <v>0</v>
      </c>
      <c r="V56" s="983">
        <v>0</v>
      </c>
      <c r="W56" s="978">
        <f t="shared" si="9"/>
        <v>0</v>
      </c>
      <c r="X56" s="981">
        <v>0</v>
      </c>
      <c r="Y56" s="978">
        <f t="shared" si="0"/>
        <v>0</v>
      </c>
      <c r="Z56" s="979" t="s">
        <v>1249</v>
      </c>
      <c r="AA56" s="984" t="e">
        <f>'1-'!AG57</f>
        <v>#REF!</v>
      </c>
      <c r="AB56" s="979" t="s">
        <v>1249</v>
      </c>
      <c r="AC56" s="950">
        <f t="shared" si="11"/>
        <v>0</v>
      </c>
      <c r="AD56" s="950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2">
        <v>46</v>
      </c>
      <c r="C57" s="973">
        <v>1.0459999999999949</v>
      </c>
      <c r="D57" s="974" t="e">
        <f>#REF!</f>
        <v>#REF!</v>
      </c>
      <c r="E57" s="972" t="s">
        <v>1270</v>
      </c>
      <c r="F57" s="976">
        <v>1.03</v>
      </c>
      <c r="G57" s="977">
        <v>3</v>
      </c>
      <c r="H57" s="978">
        <f t="shared" si="1"/>
        <v>100</v>
      </c>
      <c r="I57" s="978">
        <f t="shared" si="2"/>
        <v>0</v>
      </c>
      <c r="J57" s="978">
        <f t="shared" si="3"/>
        <v>0</v>
      </c>
      <c r="K57" s="978">
        <f t="shared" si="4"/>
        <v>0</v>
      </c>
      <c r="L57" s="979">
        <f t="shared" si="5"/>
        <v>0</v>
      </c>
      <c r="M57" s="980">
        <f t="shared" si="6"/>
        <v>1.03</v>
      </c>
      <c r="N57" s="980"/>
      <c r="O57" s="980">
        <v>0</v>
      </c>
      <c r="P57" s="980">
        <v>0</v>
      </c>
      <c r="Q57" s="980">
        <v>0</v>
      </c>
      <c r="R57" s="985">
        <v>0.63</v>
      </c>
      <c r="S57" s="978">
        <f t="shared" si="7"/>
        <v>61.165048543689316</v>
      </c>
      <c r="T57" s="983">
        <v>0.4</v>
      </c>
      <c r="U57" s="978">
        <f t="shared" si="8"/>
        <v>38.834951456310677</v>
      </c>
      <c r="V57" s="983">
        <v>0</v>
      </c>
      <c r="W57" s="978">
        <f t="shared" si="9"/>
        <v>0</v>
      </c>
      <c r="X57" s="981">
        <v>0</v>
      </c>
      <c r="Y57" s="978">
        <f t="shared" si="0"/>
        <v>0</v>
      </c>
      <c r="Z57" s="979" t="s">
        <v>1249</v>
      </c>
      <c r="AA57" s="984" t="e">
        <f>'1-'!AG58</f>
        <v>#REF!</v>
      </c>
      <c r="AB57" s="979" t="s">
        <v>1249</v>
      </c>
      <c r="AC57" s="950">
        <f t="shared" si="11"/>
        <v>0</v>
      </c>
      <c r="AD57" s="950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2">
        <v>47</v>
      </c>
      <c r="C58" s="973">
        <v>1.0469999999999948</v>
      </c>
      <c r="D58" s="974" t="e">
        <f>#REF!</f>
        <v>#REF!</v>
      </c>
      <c r="E58" s="972" t="s">
        <v>1270</v>
      </c>
      <c r="F58" s="976">
        <v>1.19</v>
      </c>
      <c r="G58" s="977">
        <v>13.5</v>
      </c>
      <c r="H58" s="978">
        <f t="shared" si="1"/>
        <v>100</v>
      </c>
      <c r="I58" s="978">
        <f t="shared" si="2"/>
        <v>0</v>
      </c>
      <c r="J58" s="978">
        <f t="shared" si="3"/>
        <v>0</v>
      </c>
      <c r="K58" s="978">
        <f t="shared" si="4"/>
        <v>0</v>
      </c>
      <c r="L58" s="979">
        <f t="shared" si="5"/>
        <v>0</v>
      </c>
      <c r="M58" s="980">
        <f t="shared" si="6"/>
        <v>1.19</v>
      </c>
      <c r="N58" s="980"/>
      <c r="O58" s="980">
        <v>0</v>
      </c>
      <c r="P58" s="980">
        <v>0</v>
      </c>
      <c r="Q58" s="980">
        <v>0</v>
      </c>
      <c r="R58" s="985">
        <v>1.19</v>
      </c>
      <c r="S58" s="978">
        <f t="shared" si="7"/>
        <v>100</v>
      </c>
      <c r="T58" s="983">
        <v>0</v>
      </c>
      <c r="U58" s="978">
        <f t="shared" si="8"/>
        <v>0</v>
      </c>
      <c r="V58" s="983">
        <v>0</v>
      </c>
      <c r="W58" s="978">
        <f t="shared" si="9"/>
        <v>0</v>
      </c>
      <c r="X58" s="981">
        <v>0</v>
      </c>
      <c r="Y58" s="978">
        <f t="shared" si="0"/>
        <v>0</v>
      </c>
      <c r="Z58" s="979" t="s">
        <v>1249</v>
      </c>
      <c r="AA58" s="984" t="e">
        <f>'1-'!AG59</f>
        <v>#REF!</v>
      </c>
      <c r="AB58" s="979" t="s">
        <v>1249</v>
      </c>
      <c r="AC58" s="950">
        <f t="shared" si="11"/>
        <v>0</v>
      </c>
      <c r="AD58" s="950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2">
        <v>48</v>
      </c>
      <c r="C59" s="973">
        <v>1.0479999999999947</v>
      </c>
      <c r="D59" s="974" t="e">
        <f>#REF!</f>
        <v>#REF!</v>
      </c>
      <c r="E59" s="972" t="s">
        <v>1270</v>
      </c>
      <c r="F59" s="976">
        <v>0.28000000000000003</v>
      </c>
      <c r="G59" s="977">
        <v>4.5</v>
      </c>
      <c r="H59" s="978">
        <f t="shared" si="1"/>
        <v>100</v>
      </c>
      <c r="I59" s="978">
        <f t="shared" si="2"/>
        <v>0</v>
      </c>
      <c r="J59" s="978">
        <f t="shared" si="3"/>
        <v>0</v>
      </c>
      <c r="K59" s="978">
        <f t="shared" si="4"/>
        <v>0</v>
      </c>
      <c r="L59" s="979">
        <f t="shared" si="5"/>
        <v>0</v>
      </c>
      <c r="M59" s="980">
        <f t="shared" si="6"/>
        <v>0.28000000000000003</v>
      </c>
      <c r="N59" s="980"/>
      <c r="O59" s="980">
        <v>0</v>
      </c>
      <c r="P59" s="980">
        <v>0</v>
      </c>
      <c r="Q59" s="980">
        <v>0</v>
      </c>
      <c r="R59" s="985">
        <v>0.28000000000000003</v>
      </c>
      <c r="S59" s="978">
        <f t="shared" si="7"/>
        <v>100</v>
      </c>
      <c r="T59" s="983">
        <v>0</v>
      </c>
      <c r="U59" s="978">
        <f t="shared" si="8"/>
        <v>0</v>
      </c>
      <c r="V59" s="983">
        <v>0</v>
      </c>
      <c r="W59" s="978">
        <f t="shared" si="9"/>
        <v>0</v>
      </c>
      <c r="X59" s="981">
        <v>0</v>
      </c>
      <c r="Y59" s="978">
        <f t="shared" si="0"/>
        <v>0</v>
      </c>
      <c r="Z59" s="979" t="s">
        <v>1249</v>
      </c>
      <c r="AA59" s="984" t="e">
        <f>'1-'!AG60</f>
        <v>#REF!</v>
      </c>
      <c r="AB59" s="979" t="s">
        <v>1249</v>
      </c>
      <c r="AC59" s="950">
        <f t="shared" si="11"/>
        <v>0</v>
      </c>
      <c r="AD59" s="950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2">
        <v>49</v>
      </c>
      <c r="C60" s="973">
        <v>1.0489999999999946</v>
      </c>
      <c r="D60" s="974" t="e">
        <f>#REF!</f>
        <v>#REF!</v>
      </c>
      <c r="E60" s="972" t="s">
        <v>1270</v>
      </c>
      <c r="F60" s="976">
        <v>0.7</v>
      </c>
      <c r="G60" s="977">
        <v>16</v>
      </c>
      <c r="H60" s="978">
        <f t="shared" si="1"/>
        <v>100</v>
      </c>
      <c r="I60" s="978">
        <f t="shared" si="2"/>
        <v>0</v>
      </c>
      <c r="J60" s="978">
        <f t="shared" si="3"/>
        <v>0</v>
      </c>
      <c r="K60" s="978">
        <f t="shared" si="4"/>
        <v>0</v>
      </c>
      <c r="L60" s="979">
        <f t="shared" si="5"/>
        <v>0</v>
      </c>
      <c r="M60" s="980">
        <f t="shared" si="6"/>
        <v>0.7</v>
      </c>
      <c r="N60" s="980"/>
      <c r="O60" s="980">
        <v>0</v>
      </c>
      <c r="P60" s="980">
        <v>0</v>
      </c>
      <c r="Q60" s="980">
        <v>0</v>
      </c>
      <c r="R60" s="985">
        <v>0.7</v>
      </c>
      <c r="S60" s="978">
        <f t="shared" si="7"/>
        <v>100</v>
      </c>
      <c r="T60" s="983">
        <v>0</v>
      </c>
      <c r="U60" s="978">
        <f t="shared" si="8"/>
        <v>0</v>
      </c>
      <c r="V60" s="983">
        <v>0</v>
      </c>
      <c r="W60" s="978">
        <f t="shared" si="9"/>
        <v>0</v>
      </c>
      <c r="X60" s="981">
        <v>0</v>
      </c>
      <c r="Y60" s="978">
        <f t="shared" si="0"/>
        <v>0</v>
      </c>
      <c r="Z60" s="979" t="s">
        <v>1249</v>
      </c>
      <c r="AA60" s="984" t="e">
        <f>'1-'!AG61</f>
        <v>#REF!</v>
      </c>
      <c r="AB60" s="979" t="s">
        <v>1249</v>
      </c>
      <c r="AC60" s="950">
        <f t="shared" si="11"/>
        <v>0</v>
      </c>
      <c r="AD60" s="950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2">
        <v>50</v>
      </c>
      <c r="C61" s="973" t="s">
        <v>1074</v>
      </c>
      <c r="D61" s="974" t="e">
        <f>#REF!</f>
        <v>#REF!</v>
      </c>
      <c r="E61" s="972" t="s">
        <v>1270</v>
      </c>
      <c r="F61" s="976">
        <v>1.37</v>
      </c>
      <c r="G61" s="977">
        <v>14</v>
      </c>
      <c r="H61" s="978">
        <f t="shared" si="1"/>
        <v>100</v>
      </c>
      <c r="I61" s="978">
        <f t="shared" si="2"/>
        <v>0</v>
      </c>
      <c r="J61" s="978">
        <f t="shared" si="3"/>
        <v>0</v>
      </c>
      <c r="K61" s="978">
        <f t="shared" si="4"/>
        <v>0</v>
      </c>
      <c r="L61" s="979">
        <f t="shared" si="5"/>
        <v>0</v>
      </c>
      <c r="M61" s="980">
        <f t="shared" si="6"/>
        <v>1.37</v>
      </c>
      <c r="N61" s="980"/>
      <c r="O61" s="980">
        <v>0</v>
      </c>
      <c r="P61" s="980">
        <v>0</v>
      </c>
      <c r="Q61" s="980">
        <v>0</v>
      </c>
      <c r="R61" s="985">
        <v>1.37</v>
      </c>
      <c r="S61" s="978">
        <f t="shared" si="7"/>
        <v>100</v>
      </c>
      <c r="T61" s="983">
        <v>0</v>
      </c>
      <c r="U61" s="978">
        <f t="shared" si="8"/>
        <v>0</v>
      </c>
      <c r="V61" s="983">
        <v>0</v>
      </c>
      <c r="W61" s="978">
        <f t="shared" si="9"/>
        <v>0</v>
      </c>
      <c r="X61" s="981">
        <v>0</v>
      </c>
      <c r="Y61" s="978">
        <f t="shared" si="0"/>
        <v>0</v>
      </c>
      <c r="Z61" s="979" t="s">
        <v>1249</v>
      </c>
      <c r="AA61" s="984" t="e">
        <f>'1-'!AG62</f>
        <v>#REF!</v>
      </c>
      <c r="AB61" s="979" t="s">
        <v>1249</v>
      </c>
      <c r="AC61" s="950">
        <f t="shared" si="11"/>
        <v>0</v>
      </c>
      <c r="AD61" s="950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2">
        <v>51</v>
      </c>
      <c r="C62" s="973" t="s">
        <v>1300</v>
      </c>
      <c r="D62" s="974" t="e">
        <f>#REF!</f>
        <v>#REF!</v>
      </c>
      <c r="E62" s="972" t="s">
        <v>1270</v>
      </c>
      <c r="F62" s="976">
        <v>0.27</v>
      </c>
      <c r="G62" s="977">
        <v>3.8</v>
      </c>
      <c r="H62" s="978">
        <f t="shared" si="1"/>
        <v>100</v>
      </c>
      <c r="I62" s="978">
        <f t="shared" si="2"/>
        <v>0</v>
      </c>
      <c r="J62" s="978">
        <f t="shared" si="3"/>
        <v>0</v>
      </c>
      <c r="K62" s="978">
        <f t="shared" si="4"/>
        <v>0</v>
      </c>
      <c r="L62" s="979">
        <f t="shared" si="5"/>
        <v>0</v>
      </c>
      <c r="M62" s="980">
        <f t="shared" si="6"/>
        <v>0.27</v>
      </c>
      <c r="N62" s="980"/>
      <c r="O62" s="980">
        <v>0</v>
      </c>
      <c r="P62" s="980">
        <v>0</v>
      </c>
      <c r="Q62" s="980">
        <v>0</v>
      </c>
      <c r="R62" s="985">
        <v>0.27</v>
      </c>
      <c r="S62" s="978">
        <f t="shared" si="7"/>
        <v>100</v>
      </c>
      <c r="T62" s="983">
        <v>0</v>
      </c>
      <c r="U62" s="978">
        <f t="shared" si="8"/>
        <v>0</v>
      </c>
      <c r="V62" s="983">
        <v>0</v>
      </c>
      <c r="W62" s="978">
        <f t="shared" si="9"/>
        <v>0</v>
      </c>
      <c r="X62" s="981">
        <v>0</v>
      </c>
      <c r="Y62" s="978">
        <f t="shared" si="0"/>
        <v>0</v>
      </c>
      <c r="Z62" s="979" t="s">
        <v>1249</v>
      </c>
      <c r="AA62" s="984" t="e">
        <f>'1-'!AG63</f>
        <v>#REF!</v>
      </c>
      <c r="AB62" s="979" t="s">
        <v>1249</v>
      </c>
      <c r="AC62" s="950">
        <f t="shared" si="11"/>
        <v>0</v>
      </c>
      <c r="AD62" s="950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2">
        <v>52</v>
      </c>
      <c r="C63" s="973">
        <v>1.0519999999999943</v>
      </c>
      <c r="D63" s="974" t="e">
        <f>#REF!</f>
        <v>#REF!</v>
      </c>
      <c r="E63" s="972" t="s">
        <v>1270</v>
      </c>
      <c r="F63" s="976">
        <v>0.25</v>
      </c>
      <c r="G63" s="977">
        <v>2.6</v>
      </c>
      <c r="H63" s="978">
        <f t="shared" si="1"/>
        <v>100</v>
      </c>
      <c r="I63" s="978">
        <f t="shared" si="2"/>
        <v>0</v>
      </c>
      <c r="J63" s="978">
        <f t="shared" si="3"/>
        <v>0</v>
      </c>
      <c r="K63" s="978">
        <f t="shared" si="4"/>
        <v>0</v>
      </c>
      <c r="L63" s="979">
        <f t="shared" si="5"/>
        <v>0</v>
      </c>
      <c r="M63" s="980">
        <f t="shared" si="6"/>
        <v>0.25</v>
      </c>
      <c r="N63" s="980"/>
      <c r="O63" s="980">
        <v>0</v>
      </c>
      <c r="P63" s="980">
        <v>0</v>
      </c>
      <c r="Q63" s="980">
        <v>0</v>
      </c>
      <c r="R63" s="985">
        <v>0.25</v>
      </c>
      <c r="S63" s="978">
        <f t="shared" si="7"/>
        <v>100</v>
      </c>
      <c r="T63" s="983">
        <v>0</v>
      </c>
      <c r="U63" s="978">
        <f t="shared" si="8"/>
        <v>0</v>
      </c>
      <c r="V63" s="983">
        <v>0</v>
      </c>
      <c r="W63" s="978">
        <f t="shared" si="9"/>
        <v>0</v>
      </c>
      <c r="X63" s="981">
        <v>0</v>
      </c>
      <c r="Y63" s="978">
        <f t="shared" si="0"/>
        <v>0</v>
      </c>
      <c r="Z63" s="979" t="s">
        <v>1249</v>
      </c>
      <c r="AA63" s="984" t="e">
        <f>'1-'!AG64</f>
        <v>#REF!</v>
      </c>
      <c r="AB63" s="979" t="s">
        <v>1249</v>
      </c>
      <c r="AC63" s="950">
        <f t="shared" si="11"/>
        <v>0</v>
      </c>
      <c r="AD63" s="950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2">
        <v>53</v>
      </c>
      <c r="C64" s="973">
        <v>1.0529999999999942</v>
      </c>
      <c r="D64" s="974" t="e">
        <f>#REF!</f>
        <v>#REF!</v>
      </c>
      <c r="E64" s="972" t="s">
        <v>1270</v>
      </c>
      <c r="F64" s="976">
        <v>0.68</v>
      </c>
      <c r="G64" s="977">
        <v>4</v>
      </c>
      <c r="H64" s="978">
        <f t="shared" si="1"/>
        <v>100</v>
      </c>
      <c r="I64" s="978">
        <f t="shared" si="2"/>
        <v>0</v>
      </c>
      <c r="J64" s="978">
        <f t="shared" si="3"/>
        <v>0</v>
      </c>
      <c r="K64" s="978">
        <f t="shared" si="4"/>
        <v>0</v>
      </c>
      <c r="L64" s="979">
        <f t="shared" si="5"/>
        <v>0</v>
      </c>
      <c r="M64" s="980">
        <f t="shared" si="6"/>
        <v>0.68</v>
      </c>
      <c r="N64" s="980"/>
      <c r="O64" s="980">
        <v>0</v>
      </c>
      <c r="P64" s="980">
        <v>0</v>
      </c>
      <c r="Q64" s="980">
        <v>0</v>
      </c>
      <c r="R64" s="985">
        <v>0.68</v>
      </c>
      <c r="S64" s="978">
        <f t="shared" si="7"/>
        <v>100</v>
      </c>
      <c r="T64" s="983">
        <v>0</v>
      </c>
      <c r="U64" s="978">
        <f t="shared" si="8"/>
        <v>0</v>
      </c>
      <c r="V64" s="983">
        <v>0</v>
      </c>
      <c r="W64" s="978">
        <f t="shared" si="9"/>
        <v>0</v>
      </c>
      <c r="X64" s="981">
        <v>0</v>
      </c>
      <c r="Y64" s="978">
        <f t="shared" si="0"/>
        <v>0</v>
      </c>
      <c r="Z64" s="979" t="s">
        <v>1249</v>
      </c>
      <c r="AA64" s="984" t="e">
        <f>'1-'!AG65</f>
        <v>#REF!</v>
      </c>
      <c r="AB64" s="979" t="s">
        <v>1249</v>
      </c>
      <c r="AC64" s="950">
        <f t="shared" si="11"/>
        <v>0</v>
      </c>
      <c r="AD64" s="950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2">
        <v>54</v>
      </c>
      <c r="C65" s="973">
        <v>1.0539999999999941</v>
      </c>
      <c r="D65" s="974" t="e">
        <f>#REF!</f>
        <v>#REF!</v>
      </c>
      <c r="E65" s="972" t="s">
        <v>1270</v>
      </c>
      <c r="F65" s="976">
        <v>0.37</v>
      </c>
      <c r="G65" s="977">
        <v>3.5</v>
      </c>
      <c r="H65" s="978">
        <f t="shared" si="1"/>
        <v>0</v>
      </c>
      <c r="I65" s="978">
        <f t="shared" si="2"/>
        <v>0</v>
      </c>
      <c r="J65" s="978">
        <f t="shared" si="3"/>
        <v>100</v>
      </c>
      <c r="K65" s="978">
        <f t="shared" si="4"/>
        <v>0</v>
      </c>
      <c r="L65" s="979">
        <f t="shared" si="5"/>
        <v>0</v>
      </c>
      <c r="M65" s="980">
        <f t="shared" si="6"/>
        <v>0</v>
      </c>
      <c r="N65" s="980"/>
      <c r="O65" s="980">
        <v>0.37</v>
      </c>
      <c r="P65" s="980"/>
      <c r="Q65" s="980">
        <v>0</v>
      </c>
      <c r="R65" s="985">
        <v>0.37</v>
      </c>
      <c r="S65" s="978">
        <f t="shared" si="7"/>
        <v>100</v>
      </c>
      <c r="T65" s="983">
        <v>0</v>
      </c>
      <c r="U65" s="978">
        <f t="shared" si="8"/>
        <v>0</v>
      </c>
      <c r="V65" s="983">
        <v>0</v>
      </c>
      <c r="W65" s="978">
        <f t="shared" si="9"/>
        <v>0</v>
      </c>
      <c r="X65" s="981">
        <v>0</v>
      </c>
      <c r="Y65" s="978">
        <f t="shared" si="0"/>
        <v>0</v>
      </c>
      <c r="Z65" s="979" t="s">
        <v>1249</v>
      </c>
      <c r="AA65" s="984" t="e">
        <f>'1-'!AG66</f>
        <v>#REF!</v>
      </c>
      <c r="AB65" s="979" t="s">
        <v>1249</v>
      </c>
      <c r="AC65" s="950">
        <f t="shared" si="11"/>
        <v>-0.37</v>
      </c>
      <c r="AD65" s="950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2">
        <v>55</v>
      </c>
      <c r="C66" s="973">
        <v>1.0549999999999939</v>
      </c>
      <c r="D66" s="974" t="e">
        <f>#REF!</f>
        <v>#REF!</v>
      </c>
      <c r="E66" s="972" t="s">
        <v>1270</v>
      </c>
      <c r="F66" s="976">
        <v>0.28000000000000003</v>
      </c>
      <c r="G66" s="977">
        <v>4</v>
      </c>
      <c r="H66" s="978">
        <f t="shared" si="1"/>
        <v>0</v>
      </c>
      <c r="I66" s="978">
        <f t="shared" si="2"/>
        <v>0</v>
      </c>
      <c r="J66" s="978">
        <f t="shared" si="3"/>
        <v>100</v>
      </c>
      <c r="K66" s="978">
        <f t="shared" si="4"/>
        <v>0</v>
      </c>
      <c r="L66" s="979">
        <f t="shared" si="5"/>
        <v>0</v>
      </c>
      <c r="M66" s="980">
        <f t="shared" si="6"/>
        <v>0</v>
      </c>
      <c r="N66" s="980"/>
      <c r="O66" s="980">
        <v>0.28000000000000003</v>
      </c>
      <c r="P66" s="980"/>
      <c r="Q66" s="980">
        <v>0</v>
      </c>
      <c r="R66" s="985">
        <v>0.28000000000000003</v>
      </c>
      <c r="S66" s="978">
        <f t="shared" si="7"/>
        <v>100</v>
      </c>
      <c r="T66" s="983">
        <v>0</v>
      </c>
      <c r="U66" s="978">
        <f t="shared" si="8"/>
        <v>0</v>
      </c>
      <c r="V66" s="983">
        <v>0</v>
      </c>
      <c r="W66" s="978">
        <f t="shared" si="9"/>
        <v>0</v>
      </c>
      <c r="X66" s="981">
        <v>0</v>
      </c>
      <c r="Y66" s="978">
        <f t="shared" si="0"/>
        <v>0</v>
      </c>
      <c r="Z66" s="979" t="s">
        <v>1249</v>
      </c>
      <c r="AA66" s="984" t="e">
        <f>'1-'!AG67</f>
        <v>#REF!</v>
      </c>
      <c r="AB66" s="979" t="s">
        <v>1249</v>
      </c>
      <c r="AC66" s="950">
        <f t="shared" si="11"/>
        <v>-0.28000000000000003</v>
      </c>
      <c r="AD66" s="950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2">
        <v>56</v>
      </c>
      <c r="C67" s="973">
        <v>1.0559999999999938</v>
      </c>
      <c r="D67" s="974" t="e">
        <f>#REF!</f>
        <v>#REF!</v>
      </c>
      <c r="E67" s="972" t="s">
        <v>1270</v>
      </c>
      <c r="F67" s="976">
        <v>0.19</v>
      </c>
      <c r="G67" s="977">
        <v>2.5</v>
      </c>
      <c r="H67" s="978">
        <f t="shared" si="1"/>
        <v>0</v>
      </c>
      <c r="I67" s="978">
        <f t="shared" si="2"/>
        <v>0</v>
      </c>
      <c r="J67" s="978">
        <f t="shared" si="3"/>
        <v>100</v>
      </c>
      <c r="K67" s="978">
        <f t="shared" si="4"/>
        <v>0</v>
      </c>
      <c r="L67" s="979">
        <f t="shared" si="5"/>
        <v>0</v>
      </c>
      <c r="M67" s="980">
        <f t="shared" si="6"/>
        <v>0</v>
      </c>
      <c r="N67" s="980"/>
      <c r="O67" s="980">
        <v>0.19</v>
      </c>
      <c r="P67" s="980"/>
      <c r="Q67" s="980">
        <v>0</v>
      </c>
      <c r="R67" s="983">
        <v>0.19</v>
      </c>
      <c r="S67" s="978">
        <f t="shared" si="7"/>
        <v>100</v>
      </c>
      <c r="T67" s="983">
        <v>0</v>
      </c>
      <c r="U67" s="978">
        <f t="shared" si="8"/>
        <v>0</v>
      </c>
      <c r="V67" s="983">
        <v>0</v>
      </c>
      <c r="W67" s="978">
        <f t="shared" si="9"/>
        <v>0</v>
      </c>
      <c r="X67" s="981">
        <v>0</v>
      </c>
      <c r="Y67" s="978">
        <f t="shared" si="0"/>
        <v>0</v>
      </c>
      <c r="Z67" s="979" t="s">
        <v>1249</v>
      </c>
      <c r="AA67" s="984" t="e">
        <f>'1-'!AG68</f>
        <v>#REF!</v>
      </c>
      <c r="AB67" s="979" t="s">
        <v>1249</v>
      </c>
      <c r="AC67" s="950">
        <f t="shared" si="11"/>
        <v>-0.19</v>
      </c>
      <c r="AD67" s="950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2">
        <v>57</v>
      </c>
      <c r="C68" s="973">
        <v>1.0569999999999937</v>
      </c>
      <c r="D68" s="974" t="e">
        <f>#REF!</f>
        <v>#REF!</v>
      </c>
      <c r="E68" s="972" t="s">
        <v>1270</v>
      </c>
      <c r="F68" s="976">
        <v>0.1</v>
      </c>
      <c r="G68" s="977">
        <v>3.9</v>
      </c>
      <c r="H68" s="978">
        <f t="shared" si="1"/>
        <v>0</v>
      </c>
      <c r="I68" s="978">
        <f t="shared" si="2"/>
        <v>0</v>
      </c>
      <c r="J68" s="978">
        <f t="shared" si="3"/>
        <v>100</v>
      </c>
      <c r="K68" s="978">
        <f t="shared" si="4"/>
        <v>0</v>
      </c>
      <c r="L68" s="979">
        <f t="shared" si="5"/>
        <v>0</v>
      </c>
      <c r="M68" s="980">
        <f t="shared" si="6"/>
        <v>0</v>
      </c>
      <c r="N68" s="980"/>
      <c r="O68" s="980">
        <v>0.1</v>
      </c>
      <c r="P68" s="980"/>
      <c r="Q68" s="980">
        <v>0</v>
      </c>
      <c r="R68" s="981">
        <v>0.1</v>
      </c>
      <c r="S68" s="978">
        <f t="shared" si="7"/>
        <v>100</v>
      </c>
      <c r="T68" s="983">
        <v>0</v>
      </c>
      <c r="U68" s="978">
        <f t="shared" si="8"/>
        <v>0</v>
      </c>
      <c r="V68" s="983">
        <v>0</v>
      </c>
      <c r="W68" s="978">
        <f t="shared" si="9"/>
        <v>0</v>
      </c>
      <c r="X68" s="981">
        <v>0</v>
      </c>
      <c r="Y68" s="978">
        <f t="shared" si="0"/>
        <v>0</v>
      </c>
      <c r="Z68" s="979" t="s">
        <v>1249</v>
      </c>
      <c r="AA68" s="984" t="e">
        <f>'1-'!AG69</f>
        <v>#REF!</v>
      </c>
      <c r="AB68" s="979" t="s">
        <v>1249</v>
      </c>
      <c r="AC68" s="950">
        <f t="shared" si="11"/>
        <v>-0.1</v>
      </c>
      <c r="AD68" s="950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2">
        <v>58</v>
      </c>
      <c r="C69" s="973">
        <v>1.0579999999999936</v>
      </c>
      <c r="D69" s="974" t="e">
        <f>#REF!</f>
        <v>#REF!</v>
      </c>
      <c r="E69" s="972" t="s">
        <v>1270</v>
      </c>
      <c r="F69" s="976">
        <v>0.1</v>
      </c>
      <c r="G69" s="977">
        <v>3</v>
      </c>
      <c r="H69" s="978">
        <f t="shared" si="1"/>
        <v>0</v>
      </c>
      <c r="I69" s="978">
        <f t="shared" si="2"/>
        <v>0</v>
      </c>
      <c r="J69" s="978">
        <f t="shared" si="3"/>
        <v>100</v>
      </c>
      <c r="K69" s="978">
        <f t="shared" si="4"/>
        <v>0</v>
      </c>
      <c r="L69" s="979">
        <f t="shared" si="5"/>
        <v>0</v>
      </c>
      <c r="M69" s="980">
        <f t="shared" si="6"/>
        <v>0</v>
      </c>
      <c r="N69" s="980"/>
      <c r="O69" s="980">
        <v>0.1</v>
      </c>
      <c r="P69" s="980"/>
      <c r="Q69" s="980">
        <v>0</v>
      </c>
      <c r="R69" s="985">
        <v>0.1</v>
      </c>
      <c r="S69" s="978">
        <f t="shared" si="7"/>
        <v>100</v>
      </c>
      <c r="T69" s="983">
        <v>0</v>
      </c>
      <c r="U69" s="978">
        <f t="shared" si="8"/>
        <v>0</v>
      </c>
      <c r="V69" s="983">
        <v>0</v>
      </c>
      <c r="W69" s="978">
        <f t="shared" si="9"/>
        <v>0</v>
      </c>
      <c r="X69" s="981">
        <v>0</v>
      </c>
      <c r="Y69" s="978">
        <f t="shared" si="0"/>
        <v>0</v>
      </c>
      <c r="Z69" s="979" t="s">
        <v>1249</v>
      </c>
      <c r="AA69" s="984" t="e">
        <f>'1-'!AG70</f>
        <v>#REF!</v>
      </c>
      <c r="AB69" s="979" t="s">
        <v>1249</v>
      </c>
      <c r="AC69" s="950">
        <f t="shared" si="11"/>
        <v>-0.1</v>
      </c>
      <c r="AD69" s="950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2">
        <v>59</v>
      </c>
      <c r="C70" s="973">
        <v>1.0589999999999935</v>
      </c>
      <c r="D70" s="974" t="e">
        <f>#REF!</f>
        <v>#REF!</v>
      </c>
      <c r="E70" s="972" t="s">
        <v>1270</v>
      </c>
      <c r="F70" s="976">
        <v>0.09</v>
      </c>
      <c r="G70" s="977">
        <v>4</v>
      </c>
      <c r="H70" s="978">
        <f t="shared" si="1"/>
        <v>0</v>
      </c>
      <c r="I70" s="978">
        <f t="shared" si="2"/>
        <v>0</v>
      </c>
      <c r="J70" s="978">
        <f t="shared" si="3"/>
        <v>100</v>
      </c>
      <c r="K70" s="978">
        <f t="shared" si="4"/>
        <v>0</v>
      </c>
      <c r="L70" s="979">
        <f t="shared" si="5"/>
        <v>0</v>
      </c>
      <c r="M70" s="980">
        <f t="shared" si="6"/>
        <v>0</v>
      </c>
      <c r="N70" s="980"/>
      <c r="O70" s="980">
        <v>0.09</v>
      </c>
      <c r="P70" s="980"/>
      <c r="Q70" s="980">
        <v>0</v>
      </c>
      <c r="R70" s="985">
        <v>0.09</v>
      </c>
      <c r="S70" s="978">
        <f t="shared" si="7"/>
        <v>100</v>
      </c>
      <c r="T70" s="983">
        <v>0</v>
      </c>
      <c r="U70" s="978">
        <f t="shared" si="8"/>
        <v>0</v>
      </c>
      <c r="V70" s="983">
        <v>0</v>
      </c>
      <c r="W70" s="978">
        <f t="shared" si="9"/>
        <v>0</v>
      </c>
      <c r="X70" s="981">
        <v>0</v>
      </c>
      <c r="Y70" s="978">
        <f t="shared" si="0"/>
        <v>0</v>
      </c>
      <c r="Z70" s="979" t="s">
        <v>1249</v>
      </c>
      <c r="AA70" s="984" t="e">
        <f>'1-'!AG71</f>
        <v>#REF!</v>
      </c>
      <c r="AB70" s="979" t="s">
        <v>1249</v>
      </c>
      <c r="AC70" s="950">
        <f t="shared" si="11"/>
        <v>-0.09</v>
      </c>
      <c r="AD70" s="950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2">
        <v>60</v>
      </c>
      <c r="C71" s="973" t="s">
        <v>1301</v>
      </c>
      <c r="D71" s="974" t="e">
        <f>#REF!</f>
        <v>#REF!</v>
      </c>
      <c r="E71" s="972" t="s">
        <v>1270</v>
      </c>
      <c r="F71" s="976">
        <v>0.36</v>
      </c>
      <c r="G71" s="977">
        <v>3.1</v>
      </c>
      <c r="H71" s="978">
        <f t="shared" si="1"/>
        <v>0</v>
      </c>
      <c r="I71" s="978">
        <f t="shared" si="2"/>
        <v>0</v>
      </c>
      <c r="J71" s="978">
        <f t="shared" si="3"/>
        <v>100</v>
      </c>
      <c r="K71" s="978">
        <f t="shared" si="4"/>
        <v>0</v>
      </c>
      <c r="L71" s="979">
        <f t="shared" si="5"/>
        <v>0</v>
      </c>
      <c r="M71" s="980">
        <f t="shared" si="6"/>
        <v>0</v>
      </c>
      <c r="N71" s="980"/>
      <c r="O71" s="980">
        <v>0.36</v>
      </c>
      <c r="P71" s="980"/>
      <c r="Q71" s="980">
        <v>0</v>
      </c>
      <c r="R71" s="985">
        <v>0.36</v>
      </c>
      <c r="S71" s="978">
        <f t="shared" si="7"/>
        <v>100</v>
      </c>
      <c r="T71" s="983">
        <v>0</v>
      </c>
      <c r="U71" s="978">
        <f t="shared" si="8"/>
        <v>0</v>
      </c>
      <c r="V71" s="983">
        <v>0</v>
      </c>
      <c r="W71" s="978">
        <f t="shared" si="9"/>
        <v>0</v>
      </c>
      <c r="X71" s="981">
        <v>0</v>
      </c>
      <c r="Y71" s="978">
        <f t="shared" si="0"/>
        <v>0</v>
      </c>
      <c r="Z71" s="979" t="s">
        <v>1249</v>
      </c>
      <c r="AA71" s="984" t="e">
        <f>'1-'!AG72</f>
        <v>#REF!</v>
      </c>
      <c r="AB71" s="979" t="s">
        <v>1249</v>
      </c>
      <c r="AC71" s="950">
        <f t="shared" si="11"/>
        <v>-0.36</v>
      </c>
      <c r="AD71" s="950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2">
        <v>61</v>
      </c>
      <c r="C72" s="973">
        <v>1.0609999999999999</v>
      </c>
      <c r="D72" s="974" t="e">
        <f>#REF!</f>
        <v>#REF!</v>
      </c>
      <c r="E72" s="972" t="s">
        <v>1270</v>
      </c>
      <c r="F72" s="976">
        <v>0.59</v>
      </c>
      <c r="G72" s="977">
        <v>3.5</v>
      </c>
      <c r="H72" s="978">
        <f t="shared" si="1"/>
        <v>0</v>
      </c>
      <c r="I72" s="978">
        <f t="shared" si="2"/>
        <v>0</v>
      </c>
      <c r="J72" s="978">
        <f t="shared" si="3"/>
        <v>32.203389830508478</v>
      </c>
      <c r="K72" s="978">
        <f t="shared" si="4"/>
        <v>0</v>
      </c>
      <c r="L72" s="979">
        <f t="shared" si="5"/>
        <v>67.79661016949153</v>
      </c>
      <c r="M72" s="980">
        <f t="shared" si="6"/>
        <v>0</v>
      </c>
      <c r="N72" s="980"/>
      <c r="O72" s="980">
        <v>0.19</v>
      </c>
      <c r="P72" s="980"/>
      <c r="Q72" s="980">
        <v>0.4</v>
      </c>
      <c r="R72" s="983">
        <v>0.19</v>
      </c>
      <c r="S72" s="978">
        <f t="shared" si="7"/>
        <v>32.203389830508478</v>
      </c>
      <c r="T72" s="983">
        <v>0</v>
      </c>
      <c r="U72" s="978">
        <f t="shared" si="8"/>
        <v>0</v>
      </c>
      <c r="V72" s="983">
        <v>0</v>
      </c>
      <c r="W72" s="978">
        <f t="shared" si="9"/>
        <v>0</v>
      </c>
      <c r="X72" s="981">
        <v>0.4</v>
      </c>
      <c r="Y72" s="978">
        <f t="shared" si="0"/>
        <v>0.67796610169491534</v>
      </c>
      <c r="Z72" s="979" t="s">
        <v>1249</v>
      </c>
      <c r="AA72" s="984" t="e">
        <f>'1-'!AG73</f>
        <v>#REF!</v>
      </c>
      <c r="AB72" s="979" t="s">
        <v>1249</v>
      </c>
      <c r="AC72" s="950">
        <f t="shared" si="11"/>
        <v>-0.59000000000000008</v>
      </c>
      <c r="AD72" s="950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2">
        <v>62</v>
      </c>
      <c r="C73" s="973">
        <v>1.0619999999999998</v>
      </c>
      <c r="D73" s="974" t="e">
        <f>#REF!</f>
        <v>#REF!</v>
      </c>
      <c r="E73" s="972" t="s">
        <v>1270</v>
      </c>
      <c r="F73" s="976">
        <v>0.3</v>
      </c>
      <c r="G73" s="977">
        <v>4</v>
      </c>
      <c r="H73" s="978">
        <f t="shared" si="1"/>
        <v>100</v>
      </c>
      <c r="I73" s="978">
        <f t="shared" si="2"/>
        <v>0</v>
      </c>
      <c r="J73" s="978">
        <f t="shared" si="3"/>
        <v>0</v>
      </c>
      <c r="K73" s="978">
        <f t="shared" si="4"/>
        <v>0</v>
      </c>
      <c r="L73" s="979">
        <f t="shared" si="5"/>
        <v>0</v>
      </c>
      <c r="M73" s="980">
        <f t="shared" si="6"/>
        <v>0.3</v>
      </c>
      <c r="N73" s="980"/>
      <c r="O73" s="980">
        <v>0</v>
      </c>
      <c r="P73" s="980">
        <v>0</v>
      </c>
      <c r="Q73" s="980">
        <v>0</v>
      </c>
      <c r="R73" s="985">
        <v>0.3</v>
      </c>
      <c r="S73" s="978">
        <f t="shared" si="7"/>
        <v>100</v>
      </c>
      <c r="T73" s="983">
        <v>0</v>
      </c>
      <c r="U73" s="978">
        <f t="shared" si="8"/>
        <v>0</v>
      </c>
      <c r="V73" s="983">
        <v>0</v>
      </c>
      <c r="W73" s="978">
        <f t="shared" si="9"/>
        <v>0</v>
      </c>
      <c r="X73" s="981">
        <v>0</v>
      </c>
      <c r="Y73" s="978">
        <f t="shared" si="0"/>
        <v>0</v>
      </c>
      <c r="Z73" s="979" t="s">
        <v>1249</v>
      </c>
      <c r="AA73" s="984" t="e">
        <f>'1-'!AG74</f>
        <v>#REF!</v>
      </c>
      <c r="AB73" s="979" t="s">
        <v>1249</v>
      </c>
      <c r="AC73" s="950">
        <f t="shared" si="11"/>
        <v>0</v>
      </c>
      <c r="AD73" s="950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2">
        <v>63</v>
      </c>
      <c r="C74" s="973">
        <v>1.0629999999999997</v>
      </c>
      <c r="D74" s="974" t="e">
        <f>#REF!</f>
        <v>#REF!</v>
      </c>
      <c r="E74" s="972" t="s">
        <v>1270</v>
      </c>
      <c r="F74" s="976">
        <v>0.44</v>
      </c>
      <c r="G74" s="977">
        <v>4</v>
      </c>
      <c r="H74" s="978">
        <f t="shared" si="1"/>
        <v>100</v>
      </c>
      <c r="I74" s="978">
        <f t="shared" si="2"/>
        <v>0</v>
      </c>
      <c r="J74" s="978">
        <f t="shared" si="3"/>
        <v>0</v>
      </c>
      <c r="K74" s="978">
        <f t="shared" si="4"/>
        <v>0</v>
      </c>
      <c r="L74" s="979">
        <f t="shared" si="5"/>
        <v>0</v>
      </c>
      <c r="M74" s="980">
        <f t="shared" si="6"/>
        <v>0.44</v>
      </c>
      <c r="N74" s="980"/>
      <c r="O74" s="980">
        <v>0</v>
      </c>
      <c r="P74" s="980">
        <v>0</v>
      </c>
      <c r="Q74" s="980">
        <v>0</v>
      </c>
      <c r="R74" s="985">
        <v>0.44</v>
      </c>
      <c r="S74" s="978">
        <f t="shared" si="7"/>
        <v>100</v>
      </c>
      <c r="T74" s="983">
        <v>0</v>
      </c>
      <c r="U74" s="978">
        <f t="shared" si="8"/>
        <v>0</v>
      </c>
      <c r="V74" s="983">
        <v>0</v>
      </c>
      <c r="W74" s="978">
        <f t="shared" si="9"/>
        <v>0</v>
      </c>
      <c r="X74" s="981">
        <v>0</v>
      </c>
      <c r="Y74" s="978">
        <f t="shared" si="0"/>
        <v>0</v>
      </c>
      <c r="Z74" s="979" t="s">
        <v>1249</v>
      </c>
      <c r="AA74" s="984" t="e">
        <f>'1-'!AG75</f>
        <v>#REF!</v>
      </c>
      <c r="AB74" s="979" t="s">
        <v>1249</v>
      </c>
      <c r="AC74" s="950">
        <f t="shared" si="11"/>
        <v>0</v>
      </c>
      <c r="AD74" s="950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2">
        <v>64</v>
      </c>
      <c r="C75" s="973">
        <v>1.0639999999999996</v>
      </c>
      <c r="D75" s="974" t="e">
        <f>#REF!</f>
        <v>#REF!</v>
      </c>
      <c r="E75" s="972" t="s">
        <v>1270</v>
      </c>
      <c r="F75" s="976">
        <v>0.14000000000000001</v>
      </c>
      <c r="G75" s="977">
        <v>3</v>
      </c>
      <c r="H75" s="978">
        <f t="shared" si="1"/>
        <v>100</v>
      </c>
      <c r="I75" s="978">
        <f t="shared" si="2"/>
        <v>0</v>
      </c>
      <c r="J75" s="978">
        <f t="shared" si="3"/>
        <v>0</v>
      </c>
      <c r="K75" s="978">
        <f t="shared" si="4"/>
        <v>0</v>
      </c>
      <c r="L75" s="979">
        <f t="shared" si="5"/>
        <v>0</v>
      </c>
      <c r="M75" s="980">
        <f t="shared" si="6"/>
        <v>0.14000000000000001</v>
      </c>
      <c r="N75" s="980"/>
      <c r="O75" s="980">
        <v>0</v>
      </c>
      <c r="P75" s="980">
        <v>0</v>
      </c>
      <c r="Q75" s="980">
        <v>0</v>
      </c>
      <c r="R75" s="985">
        <v>0.14000000000000001</v>
      </c>
      <c r="S75" s="978">
        <f t="shared" si="7"/>
        <v>100</v>
      </c>
      <c r="T75" s="983">
        <v>0</v>
      </c>
      <c r="U75" s="978">
        <f t="shared" si="8"/>
        <v>0</v>
      </c>
      <c r="V75" s="983">
        <v>0</v>
      </c>
      <c r="W75" s="978">
        <f t="shared" si="9"/>
        <v>0</v>
      </c>
      <c r="X75" s="981">
        <v>0</v>
      </c>
      <c r="Y75" s="978">
        <f t="shared" si="0"/>
        <v>0</v>
      </c>
      <c r="Z75" s="979" t="s">
        <v>1249</v>
      </c>
      <c r="AA75" s="984" t="e">
        <f>'1-'!AG76</f>
        <v>#REF!</v>
      </c>
      <c r="AB75" s="979" t="s">
        <v>1249</v>
      </c>
      <c r="AC75" s="950">
        <f t="shared" si="11"/>
        <v>0</v>
      </c>
      <c r="AD75" s="950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2">
        <v>65</v>
      </c>
      <c r="C76" s="973">
        <v>1.0649999999999995</v>
      </c>
      <c r="D76" s="974" t="e">
        <f>#REF!</f>
        <v>#REF!</v>
      </c>
      <c r="E76" s="972" t="s">
        <v>1270</v>
      </c>
      <c r="F76" s="976">
        <v>0.35</v>
      </c>
      <c r="G76" s="977">
        <v>3</v>
      </c>
      <c r="H76" s="978">
        <f t="shared" si="1"/>
        <v>100</v>
      </c>
      <c r="I76" s="978">
        <f t="shared" si="2"/>
        <v>0</v>
      </c>
      <c r="J76" s="978">
        <f t="shared" si="3"/>
        <v>0</v>
      </c>
      <c r="K76" s="978">
        <f t="shared" si="4"/>
        <v>0</v>
      </c>
      <c r="L76" s="979">
        <f t="shared" si="5"/>
        <v>0</v>
      </c>
      <c r="M76" s="980">
        <f t="shared" si="6"/>
        <v>0.35</v>
      </c>
      <c r="N76" s="980"/>
      <c r="O76" s="980">
        <v>0</v>
      </c>
      <c r="P76" s="980">
        <v>0</v>
      </c>
      <c r="Q76" s="980">
        <v>0</v>
      </c>
      <c r="R76" s="985">
        <v>0.15</v>
      </c>
      <c r="S76" s="978">
        <f t="shared" si="7"/>
        <v>42.857142857142861</v>
      </c>
      <c r="T76" s="983">
        <v>0.2</v>
      </c>
      <c r="U76" s="978">
        <f t="shared" si="8"/>
        <v>57.142857142857153</v>
      </c>
      <c r="V76" s="983">
        <v>0</v>
      </c>
      <c r="W76" s="978">
        <f t="shared" si="9"/>
        <v>0</v>
      </c>
      <c r="X76" s="981">
        <v>0</v>
      </c>
      <c r="Y76" s="978">
        <f t="shared" ref="Y76:Y104" si="12">SUM(X76/F76)</f>
        <v>0</v>
      </c>
      <c r="Z76" s="979" t="s">
        <v>1249</v>
      </c>
      <c r="AA76" s="984" t="e">
        <f>'1-'!AG77</f>
        <v>#REF!</v>
      </c>
      <c r="AB76" s="979" t="s">
        <v>1249</v>
      </c>
      <c r="AC76" s="950">
        <f t="shared" si="11"/>
        <v>-2.7755575615628914E-17</v>
      </c>
      <c r="AD76" s="950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2">
        <v>66</v>
      </c>
      <c r="C77" s="973">
        <v>1.0659999999999994</v>
      </c>
      <c r="D77" s="974" t="e">
        <f>#REF!</f>
        <v>#REF!</v>
      </c>
      <c r="E77" s="972" t="s">
        <v>1270</v>
      </c>
      <c r="F77" s="976">
        <v>0.56999999999999995</v>
      </c>
      <c r="G77" s="977">
        <v>3.5</v>
      </c>
      <c r="H77" s="978">
        <f t="shared" ref="H77:H93" si="13">M77/F77*100</f>
        <v>100</v>
      </c>
      <c r="I77" s="978">
        <f t="shared" ref="I77:I93" si="14">N77/F77*100</f>
        <v>0</v>
      </c>
      <c r="J77" s="978">
        <f t="shared" ref="J77:J93" si="15">O77/F77*100</f>
        <v>0</v>
      </c>
      <c r="K77" s="978">
        <f t="shared" ref="K77:K93" si="16">P77/F77*100</f>
        <v>0</v>
      </c>
      <c r="L77" s="979">
        <f t="shared" ref="L77:L93" si="17">Q77/F77*100</f>
        <v>0</v>
      </c>
      <c r="M77" s="980">
        <f t="shared" ref="M77:M105" si="18">F77-N77-O77-P77-Q77</f>
        <v>0.56999999999999995</v>
      </c>
      <c r="N77" s="980"/>
      <c r="O77" s="980">
        <v>0</v>
      </c>
      <c r="P77" s="980">
        <v>0</v>
      </c>
      <c r="Q77" s="980">
        <v>0</v>
      </c>
      <c r="R77" s="985">
        <v>0.56999999999999995</v>
      </c>
      <c r="S77" s="978">
        <f t="shared" ref="S77:S105" si="19">R77/F77*100</f>
        <v>100</v>
      </c>
      <c r="T77" s="983">
        <v>0</v>
      </c>
      <c r="U77" s="978">
        <f t="shared" ref="U77:U105" si="20">T77/F77*100</f>
        <v>0</v>
      </c>
      <c r="V77" s="983">
        <v>0</v>
      </c>
      <c r="W77" s="978">
        <f t="shared" ref="W77:W105" si="21">V77/F77*100</f>
        <v>0</v>
      </c>
      <c r="X77" s="981">
        <v>0</v>
      </c>
      <c r="Y77" s="978">
        <f t="shared" si="12"/>
        <v>0</v>
      </c>
      <c r="Z77" s="979" t="s">
        <v>1249</v>
      </c>
      <c r="AA77" s="984" t="e">
        <f>'1-'!AG78</f>
        <v>#REF!</v>
      </c>
      <c r="AB77" s="979" t="s">
        <v>1249</v>
      </c>
      <c r="AC77" s="950">
        <f t="shared" si="11"/>
        <v>0</v>
      </c>
      <c r="AD77" s="950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2">
        <v>67</v>
      </c>
      <c r="C78" s="973">
        <v>1.0669999999999993</v>
      </c>
      <c r="D78" s="974" t="e">
        <f>#REF!</f>
        <v>#REF!</v>
      </c>
      <c r="E78" s="972" t="s">
        <v>1270</v>
      </c>
      <c r="F78" s="976">
        <v>0.21</v>
      </c>
      <c r="G78" s="977">
        <v>4</v>
      </c>
      <c r="H78" s="978">
        <f t="shared" si="13"/>
        <v>100</v>
      </c>
      <c r="I78" s="978">
        <f t="shared" si="14"/>
        <v>0</v>
      </c>
      <c r="J78" s="978">
        <f t="shared" si="15"/>
        <v>0</v>
      </c>
      <c r="K78" s="978">
        <f t="shared" si="16"/>
        <v>0</v>
      </c>
      <c r="L78" s="979">
        <f t="shared" si="17"/>
        <v>0</v>
      </c>
      <c r="M78" s="980">
        <f t="shared" si="18"/>
        <v>0.21</v>
      </c>
      <c r="N78" s="980"/>
      <c r="O78" s="980">
        <v>0</v>
      </c>
      <c r="P78" s="980">
        <v>0</v>
      </c>
      <c r="Q78" s="980">
        <v>0</v>
      </c>
      <c r="R78" s="985">
        <v>0</v>
      </c>
      <c r="S78" s="978">
        <f t="shared" si="19"/>
        <v>0</v>
      </c>
      <c r="T78" s="983">
        <v>0.21</v>
      </c>
      <c r="U78" s="978">
        <f t="shared" si="20"/>
        <v>100</v>
      </c>
      <c r="V78" s="983">
        <v>0</v>
      </c>
      <c r="W78" s="978">
        <f t="shared" si="21"/>
        <v>0</v>
      </c>
      <c r="X78" s="981">
        <v>0</v>
      </c>
      <c r="Y78" s="978">
        <f t="shared" si="12"/>
        <v>0</v>
      </c>
      <c r="Z78" s="979" t="s">
        <v>1249</v>
      </c>
      <c r="AA78" s="984" t="e">
        <f>'1-'!AG79</f>
        <v>#REF!</v>
      </c>
      <c r="AB78" s="979" t="s">
        <v>1249</v>
      </c>
      <c r="AC78" s="950">
        <f t="shared" si="11"/>
        <v>0</v>
      </c>
      <c r="AD78" s="950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2">
        <v>68</v>
      </c>
      <c r="C79" s="973">
        <v>1.0679999999999992</v>
      </c>
      <c r="D79" s="974" t="e">
        <f>#REF!</f>
        <v>#REF!</v>
      </c>
      <c r="E79" s="972" t="s">
        <v>1270</v>
      </c>
      <c r="F79" s="976">
        <v>0.28000000000000003</v>
      </c>
      <c r="G79" s="977">
        <v>4</v>
      </c>
      <c r="H79" s="978">
        <f t="shared" si="13"/>
        <v>100</v>
      </c>
      <c r="I79" s="978">
        <f t="shared" si="14"/>
        <v>0</v>
      </c>
      <c r="J79" s="978">
        <f t="shared" si="15"/>
        <v>0</v>
      </c>
      <c r="K79" s="978">
        <f t="shared" si="16"/>
        <v>0</v>
      </c>
      <c r="L79" s="979">
        <f t="shared" si="17"/>
        <v>0</v>
      </c>
      <c r="M79" s="980">
        <f t="shared" si="18"/>
        <v>0.28000000000000003</v>
      </c>
      <c r="N79" s="980"/>
      <c r="O79" s="980">
        <v>0</v>
      </c>
      <c r="P79" s="980">
        <v>0</v>
      </c>
      <c r="Q79" s="980">
        <v>0</v>
      </c>
      <c r="R79" s="985">
        <v>0.28000000000000003</v>
      </c>
      <c r="S79" s="978">
        <f t="shared" si="19"/>
        <v>100</v>
      </c>
      <c r="T79" s="983">
        <v>0</v>
      </c>
      <c r="U79" s="978">
        <f t="shared" si="20"/>
        <v>0</v>
      </c>
      <c r="V79" s="983">
        <v>0</v>
      </c>
      <c r="W79" s="978">
        <f t="shared" si="21"/>
        <v>0</v>
      </c>
      <c r="X79" s="981">
        <v>0</v>
      </c>
      <c r="Y79" s="978">
        <f t="shared" si="12"/>
        <v>0</v>
      </c>
      <c r="Z79" s="979" t="s">
        <v>1249</v>
      </c>
      <c r="AA79" s="984" t="e">
        <f>'1-'!AG80</f>
        <v>#REF!</v>
      </c>
      <c r="AB79" s="979" t="s">
        <v>1249</v>
      </c>
      <c r="AC79" s="950">
        <f t="shared" si="11"/>
        <v>0</v>
      </c>
      <c r="AD79" s="950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2">
        <v>69</v>
      </c>
      <c r="C80" s="973">
        <v>1.0689999999999991</v>
      </c>
      <c r="D80" s="974" t="e">
        <f>#REF!</f>
        <v>#REF!</v>
      </c>
      <c r="E80" s="972" t="s">
        <v>1270</v>
      </c>
      <c r="F80" s="976">
        <v>0.15</v>
      </c>
      <c r="G80" s="977">
        <v>3</v>
      </c>
      <c r="H80" s="978">
        <f t="shared" si="13"/>
        <v>0</v>
      </c>
      <c r="I80" s="978">
        <f t="shared" si="14"/>
        <v>0</v>
      </c>
      <c r="J80" s="978">
        <f t="shared" si="15"/>
        <v>100</v>
      </c>
      <c r="K80" s="978">
        <f t="shared" si="16"/>
        <v>0</v>
      </c>
      <c r="L80" s="979">
        <f t="shared" si="17"/>
        <v>0</v>
      </c>
      <c r="M80" s="980">
        <f t="shared" si="18"/>
        <v>0</v>
      </c>
      <c r="N80" s="980"/>
      <c r="O80" s="980">
        <v>0.15</v>
      </c>
      <c r="P80" s="980"/>
      <c r="Q80" s="980">
        <v>0</v>
      </c>
      <c r="R80" s="985">
        <v>0.15</v>
      </c>
      <c r="S80" s="978">
        <f t="shared" si="19"/>
        <v>100</v>
      </c>
      <c r="T80" s="983">
        <v>0</v>
      </c>
      <c r="U80" s="978">
        <f t="shared" si="20"/>
        <v>0</v>
      </c>
      <c r="V80" s="983">
        <v>0</v>
      </c>
      <c r="W80" s="978">
        <f t="shared" si="21"/>
        <v>0</v>
      </c>
      <c r="X80" s="981">
        <v>0</v>
      </c>
      <c r="Y80" s="978">
        <f t="shared" si="12"/>
        <v>0</v>
      </c>
      <c r="Z80" s="979" t="s">
        <v>1249</v>
      </c>
      <c r="AA80" s="984" t="e">
        <f>'1-'!AG81</f>
        <v>#REF!</v>
      </c>
      <c r="AB80" s="979" t="s">
        <v>1249</v>
      </c>
      <c r="AC80" s="950">
        <f t="shared" si="11"/>
        <v>-0.15</v>
      </c>
      <c r="AD80" s="950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2">
        <v>70</v>
      </c>
      <c r="C81" s="973" t="s">
        <v>1302</v>
      </c>
      <c r="D81" s="974" t="e">
        <f>#REF!</f>
        <v>#REF!</v>
      </c>
      <c r="E81" s="972" t="s">
        <v>1270</v>
      </c>
      <c r="F81" s="976">
        <v>0.3</v>
      </c>
      <c r="G81" s="977">
        <v>8.1</v>
      </c>
      <c r="H81" s="978">
        <f t="shared" si="13"/>
        <v>100</v>
      </c>
      <c r="I81" s="978">
        <f t="shared" si="14"/>
        <v>0</v>
      </c>
      <c r="J81" s="978">
        <f t="shared" si="15"/>
        <v>0</v>
      </c>
      <c r="K81" s="978">
        <f t="shared" si="16"/>
        <v>0</v>
      </c>
      <c r="L81" s="979">
        <f t="shared" si="17"/>
        <v>0</v>
      </c>
      <c r="M81" s="980">
        <f t="shared" si="18"/>
        <v>0.3</v>
      </c>
      <c r="N81" s="980"/>
      <c r="O81" s="980">
        <v>0</v>
      </c>
      <c r="P81" s="980">
        <v>0</v>
      </c>
      <c r="Q81" s="980">
        <v>0</v>
      </c>
      <c r="R81" s="985">
        <v>0.1</v>
      </c>
      <c r="S81" s="978">
        <f t="shared" si="19"/>
        <v>33.333333333333336</v>
      </c>
      <c r="T81" s="983">
        <v>0.2</v>
      </c>
      <c r="U81" s="978">
        <f t="shared" si="20"/>
        <v>66.666666666666671</v>
      </c>
      <c r="V81" s="983">
        <v>0</v>
      </c>
      <c r="W81" s="978">
        <f t="shared" si="21"/>
        <v>0</v>
      </c>
      <c r="X81" s="981">
        <v>0</v>
      </c>
      <c r="Y81" s="978">
        <f t="shared" si="12"/>
        <v>0</v>
      </c>
      <c r="Z81" s="979" t="s">
        <v>1249</v>
      </c>
      <c r="AA81" s="984" t="e">
        <f>'1-'!AG82</f>
        <v>#REF!</v>
      </c>
      <c r="AB81" s="979" t="s">
        <v>1249</v>
      </c>
      <c r="AC81" s="950">
        <f t="shared" si="11"/>
        <v>-2.7755575615628914E-17</v>
      </c>
      <c r="AD81" s="950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2">
        <v>71</v>
      </c>
      <c r="C82" s="973">
        <v>1.0709999999999988</v>
      </c>
      <c r="D82" s="974" t="e">
        <f>#REF!</f>
        <v>#REF!</v>
      </c>
      <c r="E82" s="972" t="s">
        <v>1270</v>
      </c>
      <c r="F82" s="976">
        <v>2.84</v>
      </c>
      <c r="G82" s="977">
        <v>4</v>
      </c>
      <c r="H82" s="978">
        <f t="shared" si="13"/>
        <v>100</v>
      </c>
      <c r="I82" s="978">
        <f t="shared" si="14"/>
        <v>0</v>
      </c>
      <c r="J82" s="978">
        <f t="shared" si="15"/>
        <v>0</v>
      </c>
      <c r="K82" s="978">
        <f t="shared" si="16"/>
        <v>0</v>
      </c>
      <c r="L82" s="979">
        <f t="shared" si="17"/>
        <v>0</v>
      </c>
      <c r="M82" s="980">
        <f t="shared" si="18"/>
        <v>2.84</v>
      </c>
      <c r="N82" s="980"/>
      <c r="O82" s="980">
        <v>0</v>
      </c>
      <c r="P82" s="980">
        <v>0</v>
      </c>
      <c r="Q82" s="980">
        <v>0</v>
      </c>
      <c r="R82" s="985">
        <v>1.04</v>
      </c>
      <c r="S82" s="978">
        <f t="shared" si="19"/>
        <v>36.619718309859159</v>
      </c>
      <c r="T82" s="983">
        <v>1</v>
      </c>
      <c r="U82" s="978">
        <f t="shared" si="20"/>
        <v>35.211267605633807</v>
      </c>
      <c r="V82" s="983">
        <v>0.4</v>
      </c>
      <c r="W82" s="978">
        <f t="shared" si="21"/>
        <v>14.084507042253522</v>
      </c>
      <c r="X82" s="981">
        <v>0.4</v>
      </c>
      <c r="Y82" s="978">
        <f t="shared" si="12"/>
        <v>0.14084507042253522</v>
      </c>
      <c r="Z82" s="979" t="s">
        <v>1249</v>
      </c>
      <c r="AA82" s="984" t="e">
        <f>'1-'!AG83</f>
        <v>#REF!</v>
      </c>
      <c r="AB82" s="979" t="s">
        <v>1249</v>
      </c>
      <c r="AC82" s="950">
        <f t="shared" si="11"/>
        <v>0</v>
      </c>
      <c r="AD82" s="950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2">
        <v>72</v>
      </c>
      <c r="C83" s="973">
        <v>1.0719999999999987</v>
      </c>
      <c r="D83" s="974" t="e">
        <f>#REF!</f>
        <v>#REF!</v>
      </c>
      <c r="E83" s="972" t="s">
        <v>1270</v>
      </c>
      <c r="F83" s="976">
        <v>1</v>
      </c>
      <c r="G83" s="977">
        <v>4</v>
      </c>
      <c r="H83" s="978">
        <f t="shared" si="13"/>
        <v>100</v>
      </c>
      <c r="I83" s="978">
        <f t="shared" si="14"/>
        <v>0</v>
      </c>
      <c r="J83" s="978">
        <f t="shared" si="15"/>
        <v>0</v>
      </c>
      <c r="K83" s="978">
        <f t="shared" si="16"/>
        <v>0</v>
      </c>
      <c r="L83" s="979">
        <f t="shared" si="17"/>
        <v>0</v>
      </c>
      <c r="M83" s="980">
        <f t="shared" si="18"/>
        <v>1</v>
      </c>
      <c r="N83" s="980"/>
      <c r="O83" s="980">
        <v>0</v>
      </c>
      <c r="P83" s="980">
        <v>0</v>
      </c>
      <c r="Q83" s="980">
        <v>0</v>
      </c>
      <c r="R83" s="985">
        <v>1</v>
      </c>
      <c r="S83" s="978">
        <f t="shared" si="19"/>
        <v>100</v>
      </c>
      <c r="T83" s="983">
        <v>0</v>
      </c>
      <c r="U83" s="978">
        <f t="shared" si="20"/>
        <v>0</v>
      </c>
      <c r="V83" s="983">
        <v>0</v>
      </c>
      <c r="W83" s="978">
        <f t="shared" si="21"/>
        <v>0</v>
      </c>
      <c r="X83" s="981">
        <v>0</v>
      </c>
      <c r="Y83" s="978">
        <f t="shared" si="12"/>
        <v>0</v>
      </c>
      <c r="Z83" s="979" t="s">
        <v>1249</v>
      </c>
      <c r="AA83" s="984" t="e">
        <f>'1-'!AG84</f>
        <v>#REF!</v>
      </c>
      <c r="AB83" s="979" t="s">
        <v>1249</v>
      </c>
      <c r="AC83" s="950">
        <f t="shared" si="11"/>
        <v>0</v>
      </c>
      <c r="AD83" s="950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2">
        <v>73</v>
      </c>
      <c r="C84" s="973">
        <v>1.0729999999999986</v>
      </c>
      <c r="D84" s="974" t="e">
        <f>#REF!</f>
        <v>#REF!</v>
      </c>
      <c r="E84" s="972" t="s">
        <v>1270</v>
      </c>
      <c r="F84" s="976">
        <v>1.83</v>
      </c>
      <c r="G84" s="977">
        <v>3.9</v>
      </c>
      <c r="H84" s="978">
        <f t="shared" si="13"/>
        <v>100</v>
      </c>
      <c r="I84" s="978">
        <f t="shared" si="14"/>
        <v>0</v>
      </c>
      <c r="J84" s="978">
        <f t="shared" si="15"/>
        <v>0</v>
      </c>
      <c r="K84" s="978">
        <f t="shared" si="16"/>
        <v>0</v>
      </c>
      <c r="L84" s="979">
        <f t="shared" si="17"/>
        <v>0</v>
      </c>
      <c r="M84" s="980">
        <f t="shared" si="18"/>
        <v>1.83</v>
      </c>
      <c r="N84" s="980"/>
      <c r="O84" s="980">
        <v>0</v>
      </c>
      <c r="P84" s="980">
        <v>0</v>
      </c>
      <c r="Q84" s="980">
        <v>0</v>
      </c>
      <c r="R84" s="985">
        <v>1.63</v>
      </c>
      <c r="S84" s="978">
        <f t="shared" si="19"/>
        <v>89.071038251366105</v>
      </c>
      <c r="T84" s="983">
        <v>0.2</v>
      </c>
      <c r="U84" s="978">
        <f t="shared" si="20"/>
        <v>10.928961748633879</v>
      </c>
      <c r="V84" s="983">
        <v>0</v>
      </c>
      <c r="W84" s="978">
        <f t="shared" si="21"/>
        <v>0</v>
      </c>
      <c r="X84" s="981">
        <v>0</v>
      </c>
      <c r="Y84" s="978">
        <f t="shared" si="12"/>
        <v>0</v>
      </c>
      <c r="Z84" s="979" t="s">
        <v>1249</v>
      </c>
      <c r="AA84" s="984" t="e">
        <f>'1-'!AG85</f>
        <v>#REF!</v>
      </c>
      <c r="AB84" s="979" t="s">
        <v>1249</v>
      </c>
      <c r="AC84" s="950">
        <f t="shared" si="11"/>
        <v>1.6653345369377348E-16</v>
      </c>
      <c r="AD84" s="950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2">
        <v>74</v>
      </c>
      <c r="C85" s="973">
        <v>1.0739999999999985</v>
      </c>
      <c r="D85" s="974" t="e">
        <f>#REF!</f>
        <v>#REF!</v>
      </c>
      <c r="E85" s="972" t="s">
        <v>1270</v>
      </c>
      <c r="F85" s="976">
        <v>1.19</v>
      </c>
      <c r="G85" s="977">
        <v>4</v>
      </c>
      <c r="H85" s="978">
        <f t="shared" si="13"/>
        <v>100</v>
      </c>
      <c r="I85" s="978">
        <f t="shared" si="14"/>
        <v>0</v>
      </c>
      <c r="J85" s="978">
        <f t="shared" si="15"/>
        <v>0</v>
      </c>
      <c r="K85" s="978">
        <f t="shared" si="16"/>
        <v>0</v>
      </c>
      <c r="L85" s="979">
        <f t="shared" si="17"/>
        <v>0</v>
      </c>
      <c r="M85" s="980">
        <f t="shared" si="18"/>
        <v>1.19</v>
      </c>
      <c r="N85" s="980"/>
      <c r="O85" s="980">
        <v>0</v>
      </c>
      <c r="P85" s="980">
        <v>0</v>
      </c>
      <c r="Q85" s="980">
        <v>0</v>
      </c>
      <c r="R85" s="985">
        <v>0.6</v>
      </c>
      <c r="S85" s="978">
        <f t="shared" si="19"/>
        <v>50.420168067226889</v>
      </c>
      <c r="T85" s="983">
        <v>0.39</v>
      </c>
      <c r="U85" s="978">
        <f t="shared" si="20"/>
        <v>32.773109243697476</v>
      </c>
      <c r="V85" s="983">
        <v>0.2</v>
      </c>
      <c r="W85" s="978">
        <f t="shared" si="21"/>
        <v>16.806722689075631</v>
      </c>
      <c r="X85" s="981">
        <v>0</v>
      </c>
      <c r="Y85" s="978">
        <f t="shared" si="12"/>
        <v>0</v>
      </c>
      <c r="Z85" s="979" t="s">
        <v>1249</v>
      </c>
      <c r="AA85" s="984" t="e">
        <f>'1-'!AG86</f>
        <v>#REF!</v>
      </c>
      <c r="AB85" s="979" t="s">
        <v>1249</v>
      </c>
      <c r="AC85" s="950">
        <f t="shared" si="11"/>
        <v>-5.5511151231257827E-17</v>
      </c>
      <c r="AD85" s="950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2">
        <v>75</v>
      </c>
      <c r="C86" s="973">
        <v>1.0749999999999984</v>
      </c>
      <c r="D86" s="974" t="e">
        <f>#REF!</f>
        <v>#REF!</v>
      </c>
      <c r="E86" s="972" t="s">
        <v>1270</v>
      </c>
      <c r="F86" s="976">
        <v>1.07</v>
      </c>
      <c r="G86" s="977">
        <v>3</v>
      </c>
      <c r="H86" s="978">
        <f t="shared" si="13"/>
        <v>100</v>
      </c>
      <c r="I86" s="978">
        <f t="shared" si="14"/>
        <v>0</v>
      </c>
      <c r="J86" s="978">
        <f t="shared" si="15"/>
        <v>0</v>
      </c>
      <c r="K86" s="978">
        <f t="shared" si="16"/>
        <v>0</v>
      </c>
      <c r="L86" s="979">
        <f t="shared" si="17"/>
        <v>0</v>
      </c>
      <c r="M86" s="980">
        <f t="shared" si="18"/>
        <v>1.07</v>
      </c>
      <c r="N86" s="980"/>
      <c r="O86" s="980">
        <v>0</v>
      </c>
      <c r="P86" s="980">
        <v>0</v>
      </c>
      <c r="Q86" s="980">
        <v>0</v>
      </c>
      <c r="R86" s="985">
        <v>0.87</v>
      </c>
      <c r="S86" s="978">
        <f t="shared" si="19"/>
        <v>81.308411214953267</v>
      </c>
      <c r="T86" s="983">
        <v>0.2</v>
      </c>
      <c r="U86" s="978">
        <f t="shared" si="20"/>
        <v>18.691588785046729</v>
      </c>
      <c r="V86" s="983">
        <v>0</v>
      </c>
      <c r="W86" s="978">
        <f t="shared" si="21"/>
        <v>0</v>
      </c>
      <c r="X86" s="981">
        <v>0</v>
      </c>
      <c r="Y86" s="978">
        <f t="shared" si="12"/>
        <v>0</v>
      </c>
      <c r="Z86" s="979" t="s">
        <v>1249</v>
      </c>
      <c r="AA86" s="984" t="e">
        <f>'1-'!AG87</f>
        <v>#REF!</v>
      </c>
      <c r="AB86" s="979" t="s">
        <v>1249</v>
      </c>
      <c r="AC86" s="950">
        <f t="shared" si="11"/>
        <v>5.5511151231257827E-17</v>
      </c>
      <c r="AD86" s="950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2">
        <v>76</v>
      </c>
      <c r="C87" s="973">
        <v>1.0759999999999983</v>
      </c>
      <c r="D87" s="974" t="e">
        <f>#REF!</f>
        <v>#REF!</v>
      </c>
      <c r="E87" s="972" t="s">
        <v>1270</v>
      </c>
      <c r="F87" s="976">
        <v>3.29</v>
      </c>
      <c r="G87" s="977">
        <v>4</v>
      </c>
      <c r="H87" s="978">
        <f t="shared" si="13"/>
        <v>100</v>
      </c>
      <c r="I87" s="978">
        <f t="shared" si="14"/>
        <v>0</v>
      </c>
      <c r="J87" s="978">
        <f t="shared" si="15"/>
        <v>0</v>
      </c>
      <c r="K87" s="978">
        <f t="shared" si="16"/>
        <v>0</v>
      </c>
      <c r="L87" s="979">
        <f t="shared" si="17"/>
        <v>0</v>
      </c>
      <c r="M87" s="980">
        <f t="shared" si="18"/>
        <v>3.29</v>
      </c>
      <c r="N87" s="980"/>
      <c r="O87" s="980">
        <v>0</v>
      </c>
      <c r="P87" s="980">
        <v>0</v>
      </c>
      <c r="Q87" s="980">
        <v>0</v>
      </c>
      <c r="R87" s="985">
        <v>3.09</v>
      </c>
      <c r="S87" s="978">
        <f t="shared" si="19"/>
        <v>93.920972644376903</v>
      </c>
      <c r="T87" s="983">
        <v>0.2</v>
      </c>
      <c r="U87" s="978">
        <f t="shared" si="20"/>
        <v>6.0790273556231007</v>
      </c>
      <c r="V87" s="983">
        <v>0</v>
      </c>
      <c r="W87" s="978">
        <f t="shared" si="21"/>
        <v>0</v>
      </c>
      <c r="X87" s="981">
        <v>0</v>
      </c>
      <c r="Y87" s="978">
        <f t="shared" si="12"/>
        <v>0</v>
      </c>
      <c r="Z87" s="979" t="s">
        <v>1249</v>
      </c>
      <c r="AA87" s="984" t="e">
        <f>'1-'!AG88</f>
        <v>#REF!</v>
      </c>
      <c r="AB87" s="979" t="s">
        <v>1249</v>
      </c>
      <c r="AC87" s="950">
        <f t="shared" si="11"/>
        <v>1.6653345369377348E-16</v>
      </c>
      <c r="AD87" s="950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2">
        <v>77</v>
      </c>
      <c r="C88" s="973">
        <v>1.0769999999999982</v>
      </c>
      <c r="D88" s="974" t="e">
        <f>#REF!</f>
        <v>#REF!</v>
      </c>
      <c r="E88" s="972" t="s">
        <v>1270</v>
      </c>
      <c r="F88" s="976">
        <v>2.7</v>
      </c>
      <c r="G88" s="977">
        <v>4</v>
      </c>
      <c r="H88" s="978">
        <f t="shared" si="13"/>
        <v>100</v>
      </c>
      <c r="I88" s="978">
        <f t="shared" si="14"/>
        <v>0</v>
      </c>
      <c r="J88" s="978">
        <f t="shared" si="15"/>
        <v>0</v>
      </c>
      <c r="K88" s="978">
        <f t="shared" si="16"/>
        <v>0</v>
      </c>
      <c r="L88" s="979">
        <f t="shared" si="17"/>
        <v>0</v>
      </c>
      <c r="M88" s="980">
        <f t="shared" si="18"/>
        <v>2.7</v>
      </c>
      <c r="N88" s="980"/>
      <c r="O88" s="980">
        <v>0</v>
      </c>
      <c r="P88" s="980">
        <v>0</v>
      </c>
      <c r="Q88" s="980">
        <v>0</v>
      </c>
      <c r="R88" s="985">
        <v>1.9</v>
      </c>
      <c r="S88" s="978">
        <f t="shared" si="19"/>
        <v>70.370370370370367</v>
      </c>
      <c r="T88" s="983">
        <v>0.8</v>
      </c>
      <c r="U88" s="978">
        <f t="shared" si="20"/>
        <v>29.629629629629626</v>
      </c>
      <c r="V88" s="983">
        <v>0</v>
      </c>
      <c r="W88" s="978">
        <f t="shared" si="21"/>
        <v>0</v>
      </c>
      <c r="X88" s="981">
        <v>0</v>
      </c>
      <c r="Y88" s="978">
        <f t="shared" si="12"/>
        <v>0</v>
      </c>
      <c r="Z88" s="979" t="s">
        <v>1249</v>
      </c>
      <c r="AA88" s="984" t="e">
        <f>'1-'!AG89</f>
        <v>#REF!</v>
      </c>
      <c r="AB88" s="979" t="s">
        <v>1249</v>
      </c>
      <c r="AC88" s="950">
        <f t="shared" si="11"/>
        <v>2.2204460492503131E-16</v>
      </c>
      <c r="AD88" s="950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2">
        <v>78</v>
      </c>
      <c r="C89" s="973">
        <v>1.0779999999999981</v>
      </c>
      <c r="D89" s="974" t="e">
        <f>#REF!</f>
        <v>#REF!</v>
      </c>
      <c r="E89" s="972" t="s">
        <v>1270</v>
      </c>
      <c r="F89" s="976">
        <v>2.16</v>
      </c>
      <c r="G89" s="977">
        <v>2.8</v>
      </c>
      <c r="H89" s="978">
        <f t="shared" si="13"/>
        <v>100</v>
      </c>
      <c r="I89" s="978">
        <f t="shared" si="14"/>
        <v>0</v>
      </c>
      <c r="J89" s="978">
        <f t="shared" si="15"/>
        <v>0</v>
      </c>
      <c r="K89" s="978">
        <f t="shared" si="16"/>
        <v>0</v>
      </c>
      <c r="L89" s="979">
        <f t="shared" si="17"/>
        <v>0</v>
      </c>
      <c r="M89" s="980">
        <f t="shared" si="18"/>
        <v>2.16</v>
      </c>
      <c r="N89" s="980"/>
      <c r="O89" s="980">
        <v>0</v>
      </c>
      <c r="P89" s="980">
        <v>0</v>
      </c>
      <c r="Q89" s="980">
        <v>0</v>
      </c>
      <c r="R89" s="985">
        <v>1.36</v>
      </c>
      <c r="S89" s="978">
        <f t="shared" si="19"/>
        <v>62.962962962962962</v>
      </c>
      <c r="T89" s="983">
        <v>0.8</v>
      </c>
      <c r="U89" s="978">
        <f t="shared" si="20"/>
        <v>37.037037037037038</v>
      </c>
      <c r="V89" s="983">
        <v>0</v>
      </c>
      <c r="W89" s="978">
        <f t="shared" si="21"/>
        <v>0</v>
      </c>
      <c r="X89" s="981">
        <v>0</v>
      </c>
      <c r="Y89" s="978">
        <f t="shared" si="12"/>
        <v>0</v>
      </c>
      <c r="Z89" s="979" t="s">
        <v>1249</v>
      </c>
      <c r="AA89" s="984" t="e">
        <f>'1-'!AG90</f>
        <v>#REF!</v>
      </c>
      <c r="AB89" s="979" t="s">
        <v>1249</v>
      </c>
      <c r="AC89" s="950">
        <f t="shared" si="11"/>
        <v>0</v>
      </c>
      <c r="AD89" s="950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2">
        <v>79</v>
      </c>
      <c r="C90" s="973">
        <v>1.078999999999998</v>
      </c>
      <c r="D90" s="974" t="e">
        <f>#REF!</f>
        <v>#REF!</v>
      </c>
      <c r="E90" s="972" t="s">
        <v>1270</v>
      </c>
      <c r="F90" s="976">
        <v>0.1</v>
      </c>
      <c r="G90" s="977">
        <v>3</v>
      </c>
      <c r="H90" s="978">
        <f t="shared" si="13"/>
        <v>0</v>
      </c>
      <c r="I90" s="978">
        <f t="shared" si="14"/>
        <v>0</v>
      </c>
      <c r="J90" s="978">
        <f t="shared" si="15"/>
        <v>100</v>
      </c>
      <c r="K90" s="978">
        <f t="shared" si="16"/>
        <v>0</v>
      </c>
      <c r="L90" s="979">
        <f t="shared" si="17"/>
        <v>0</v>
      </c>
      <c r="M90" s="980">
        <f t="shared" si="18"/>
        <v>0</v>
      </c>
      <c r="N90" s="980"/>
      <c r="O90" s="980">
        <v>0.1</v>
      </c>
      <c r="P90" s="980"/>
      <c r="Q90" s="980">
        <v>0</v>
      </c>
      <c r="R90" s="985">
        <v>0.1</v>
      </c>
      <c r="S90" s="978">
        <f t="shared" si="19"/>
        <v>100</v>
      </c>
      <c r="T90" s="983">
        <v>0</v>
      </c>
      <c r="U90" s="978">
        <f t="shared" si="20"/>
        <v>0</v>
      </c>
      <c r="V90" s="983">
        <v>0</v>
      </c>
      <c r="W90" s="978">
        <f t="shared" si="21"/>
        <v>0</v>
      </c>
      <c r="X90" s="981">
        <v>0</v>
      </c>
      <c r="Y90" s="978">
        <f t="shared" si="12"/>
        <v>0</v>
      </c>
      <c r="Z90" s="979" t="s">
        <v>1249</v>
      </c>
      <c r="AA90" s="984" t="e">
        <f>'1-'!AG91</f>
        <v>#REF!</v>
      </c>
      <c r="AB90" s="979" t="s">
        <v>1249</v>
      </c>
      <c r="AC90" s="950">
        <f t="shared" si="11"/>
        <v>-0.1</v>
      </c>
      <c r="AD90" s="950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2">
        <v>80</v>
      </c>
      <c r="C91" s="973" t="s">
        <v>1303</v>
      </c>
      <c r="D91" s="974" t="e">
        <f>#REF!</f>
        <v>#REF!</v>
      </c>
      <c r="E91" s="972" t="s">
        <v>1270</v>
      </c>
      <c r="F91" s="976">
        <v>1.1100000000000001</v>
      </c>
      <c r="G91" s="977">
        <v>3.5</v>
      </c>
      <c r="H91" s="978">
        <f t="shared" si="13"/>
        <v>100</v>
      </c>
      <c r="I91" s="978">
        <f t="shared" si="14"/>
        <v>0</v>
      </c>
      <c r="J91" s="978">
        <f t="shared" si="15"/>
        <v>0</v>
      </c>
      <c r="K91" s="978">
        <f t="shared" si="16"/>
        <v>0</v>
      </c>
      <c r="L91" s="979">
        <f t="shared" si="17"/>
        <v>0</v>
      </c>
      <c r="M91" s="980">
        <f t="shared" si="18"/>
        <v>1.1100000000000001</v>
      </c>
      <c r="N91" s="980"/>
      <c r="O91" s="980">
        <v>0</v>
      </c>
      <c r="P91" s="980">
        <v>0</v>
      </c>
      <c r="Q91" s="980">
        <v>0</v>
      </c>
      <c r="R91" s="985">
        <v>1.1100000000000001</v>
      </c>
      <c r="S91" s="978">
        <f t="shared" si="19"/>
        <v>100</v>
      </c>
      <c r="T91" s="983">
        <v>0</v>
      </c>
      <c r="U91" s="978">
        <f t="shared" si="20"/>
        <v>0</v>
      </c>
      <c r="V91" s="983">
        <v>0</v>
      </c>
      <c r="W91" s="978">
        <f t="shared" si="21"/>
        <v>0</v>
      </c>
      <c r="X91" s="981">
        <v>0</v>
      </c>
      <c r="Y91" s="978">
        <f t="shared" si="12"/>
        <v>0</v>
      </c>
      <c r="Z91" s="979" t="s">
        <v>1249</v>
      </c>
      <c r="AA91" s="984" t="e">
        <f>'1-'!AG92</f>
        <v>#REF!</v>
      </c>
      <c r="AB91" s="979" t="s">
        <v>1249</v>
      </c>
      <c r="AC91" s="950">
        <f t="shared" si="11"/>
        <v>0</v>
      </c>
      <c r="AD91" s="950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2">
        <v>81</v>
      </c>
      <c r="C92" s="973">
        <v>1.0809999999999977</v>
      </c>
      <c r="D92" s="974" t="e">
        <f>#REF!</f>
        <v>#REF!</v>
      </c>
      <c r="E92" s="972" t="s">
        <v>1270</v>
      </c>
      <c r="F92" s="976">
        <v>0.28999999999999998</v>
      </c>
      <c r="G92" s="977">
        <v>2.9</v>
      </c>
      <c r="H92" s="978">
        <f t="shared" si="13"/>
        <v>0</v>
      </c>
      <c r="I92" s="978">
        <f t="shared" si="14"/>
        <v>0</v>
      </c>
      <c r="J92" s="978">
        <f t="shared" si="15"/>
        <v>0</v>
      </c>
      <c r="K92" s="978">
        <f t="shared" si="16"/>
        <v>100</v>
      </c>
      <c r="L92" s="979">
        <f t="shared" si="17"/>
        <v>0</v>
      </c>
      <c r="M92" s="980">
        <f t="shared" si="18"/>
        <v>0</v>
      </c>
      <c r="N92" s="980"/>
      <c r="O92" s="980">
        <v>0</v>
      </c>
      <c r="P92" s="980">
        <v>0.28999999999999998</v>
      </c>
      <c r="Q92" s="980">
        <v>0</v>
      </c>
      <c r="R92" s="985">
        <v>0</v>
      </c>
      <c r="S92" s="978">
        <f t="shared" si="19"/>
        <v>0</v>
      </c>
      <c r="T92" s="983">
        <v>0.28999999999999998</v>
      </c>
      <c r="U92" s="978">
        <f t="shared" si="20"/>
        <v>100</v>
      </c>
      <c r="V92" s="983">
        <v>0</v>
      </c>
      <c r="W92" s="978">
        <f t="shared" si="21"/>
        <v>0</v>
      </c>
      <c r="X92" s="981">
        <v>0</v>
      </c>
      <c r="Y92" s="978">
        <f t="shared" si="12"/>
        <v>0</v>
      </c>
      <c r="Z92" s="979" t="s">
        <v>1249</v>
      </c>
      <c r="AA92" s="984" t="e">
        <f>'1-'!AG93</f>
        <v>#REF!</v>
      </c>
      <c r="AB92" s="979" t="s">
        <v>1249</v>
      </c>
      <c r="AC92" s="950">
        <f t="shared" si="11"/>
        <v>-0.28999999999999998</v>
      </c>
      <c r="AD92" s="950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2">
        <v>82</v>
      </c>
      <c r="C93" s="973">
        <v>1.0819999999999976</v>
      </c>
      <c r="D93" s="974" t="e">
        <f>#REF!</f>
        <v>#REF!</v>
      </c>
      <c r="E93" s="972" t="s">
        <v>1270</v>
      </c>
      <c r="F93" s="976">
        <v>1.83</v>
      </c>
      <c r="G93" s="977">
        <v>14</v>
      </c>
      <c r="H93" s="978">
        <f t="shared" si="13"/>
        <v>21.857923497267766</v>
      </c>
      <c r="I93" s="978">
        <f t="shared" si="14"/>
        <v>78.142076502732237</v>
      </c>
      <c r="J93" s="978">
        <f t="shared" si="15"/>
        <v>0</v>
      </c>
      <c r="K93" s="978">
        <f t="shared" si="16"/>
        <v>0</v>
      </c>
      <c r="L93" s="979">
        <f t="shared" si="17"/>
        <v>0</v>
      </c>
      <c r="M93" s="980">
        <f t="shared" si="18"/>
        <v>0.40000000000000013</v>
      </c>
      <c r="N93" s="980">
        <v>1.43</v>
      </c>
      <c r="O93" s="980">
        <v>0</v>
      </c>
      <c r="P93" s="980">
        <v>0</v>
      </c>
      <c r="Q93" s="980">
        <v>0</v>
      </c>
      <c r="R93" s="985">
        <v>1.43</v>
      </c>
      <c r="S93" s="978">
        <f t="shared" si="19"/>
        <v>78.142076502732237</v>
      </c>
      <c r="T93" s="983">
        <v>0.2</v>
      </c>
      <c r="U93" s="978">
        <f t="shared" si="20"/>
        <v>10.928961748633879</v>
      </c>
      <c r="V93" s="983">
        <v>0.2</v>
      </c>
      <c r="W93" s="978">
        <f t="shared" si="21"/>
        <v>10.928961748633879</v>
      </c>
      <c r="X93" s="981">
        <v>0</v>
      </c>
      <c r="Y93" s="978">
        <f t="shared" si="12"/>
        <v>0</v>
      </c>
      <c r="Z93" s="979" t="s">
        <v>1249</v>
      </c>
      <c r="AA93" s="984" t="e">
        <f>'1-'!AG94</f>
        <v>#REF!</v>
      </c>
      <c r="AB93" s="979" t="s">
        <v>1249</v>
      </c>
      <c r="AC93" s="950">
        <f t="shared" si="11"/>
        <v>-1.4299999999999997</v>
      </c>
      <c r="AD93" s="950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2">
        <v>83</v>
      </c>
      <c r="C94" s="973">
        <v>1.0829999999999975</v>
      </c>
      <c r="D94" s="974" t="e">
        <f>#REF!</f>
        <v>#REF!</v>
      </c>
      <c r="E94" s="972" t="s">
        <v>1270</v>
      </c>
      <c r="F94" s="976">
        <v>0.26</v>
      </c>
      <c r="G94" s="977">
        <v>12</v>
      </c>
      <c r="H94" s="978">
        <f>M94/F94*100</f>
        <v>100</v>
      </c>
      <c r="I94" s="978">
        <f>N94/F94*100</f>
        <v>0</v>
      </c>
      <c r="J94" s="978">
        <f>O94/F94*100</f>
        <v>0</v>
      </c>
      <c r="K94" s="978">
        <f>P94/F94*100</f>
        <v>0</v>
      </c>
      <c r="L94" s="979">
        <f>Q94/F94*100</f>
        <v>0</v>
      </c>
      <c r="M94" s="980">
        <f t="shared" si="18"/>
        <v>0.26</v>
      </c>
      <c r="N94" s="980"/>
      <c r="O94" s="980">
        <v>0</v>
      </c>
      <c r="P94" s="980">
        <v>0</v>
      </c>
      <c r="Q94" s="980">
        <v>0</v>
      </c>
      <c r="R94" s="985">
        <v>0.26</v>
      </c>
      <c r="S94" s="978">
        <f t="shared" si="19"/>
        <v>100</v>
      </c>
      <c r="T94" s="983">
        <v>0</v>
      </c>
      <c r="U94" s="978">
        <f t="shared" si="20"/>
        <v>0</v>
      </c>
      <c r="V94" s="983">
        <v>0</v>
      </c>
      <c r="W94" s="978">
        <f t="shared" si="21"/>
        <v>0</v>
      </c>
      <c r="X94" s="981">
        <v>0</v>
      </c>
      <c r="Y94" s="978">
        <f t="shared" si="12"/>
        <v>0</v>
      </c>
      <c r="Z94" s="979" t="s">
        <v>1249</v>
      </c>
      <c r="AA94" s="984" t="e">
        <f>'1-'!AG95</f>
        <v>#REF!</v>
      </c>
      <c r="AB94" s="979" t="s">
        <v>1249</v>
      </c>
      <c r="AC94" s="950">
        <f t="shared" si="11"/>
        <v>0</v>
      </c>
      <c r="AD94" s="950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2">
        <v>84</v>
      </c>
      <c r="C95" s="973">
        <v>1.0839999999999974</v>
      </c>
      <c r="D95" s="974" t="e">
        <f>#REF!</f>
        <v>#REF!</v>
      </c>
      <c r="E95" s="972" t="s">
        <v>1270</v>
      </c>
      <c r="F95" s="976">
        <v>1.07</v>
      </c>
      <c r="G95" s="977">
        <v>13</v>
      </c>
      <c r="H95" s="978">
        <f t="shared" ref="H95:H105" si="22">M95/F95*100</f>
        <v>100</v>
      </c>
      <c r="I95" s="978">
        <f t="shared" ref="I95:I105" si="23">N95/F95*100</f>
        <v>0</v>
      </c>
      <c r="J95" s="978">
        <f t="shared" ref="J95:J105" si="24">O95/F95*100</f>
        <v>0</v>
      </c>
      <c r="K95" s="978">
        <f t="shared" ref="K95:K105" si="25">P95/F95*100</f>
        <v>0</v>
      </c>
      <c r="L95" s="979">
        <f t="shared" ref="L95:L105" si="26">Q95/F95*100</f>
        <v>0</v>
      </c>
      <c r="M95" s="980">
        <f t="shared" si="18"/>
        <v>1.07</v>
      </c>
      <c r="N95" s="980"/>
      <c r="O95" s="980">
        <v>0</v>
      </c>
      <c r="P95" s="980">
        <v>0</v>
      </c>
      <c r="Q95" s="980">
        <v>0</v>
      </c>
      <c r="R95" s="985">
        <v>0.87</v>
      </c>
      <c r="S95" s="978">
        <f t="shared" si="19"/>
        <v>81.308411214953267</v>
      </c>
      <c r="T95" s="983">
        <v>0.2</v>
      </c>
      <c r="U95" s="978">
        <f t="shared" si="20"/>
        <v>18.691588785046729</v>
      </c>
      <c r="V95" s="983">
        <v>0</v>
      </c>
      <c r="W95" s="978">
        <f t="shared" si="21"/>
        <v>0</v>
      </c>
      <c r="X95" s="981">
        <v>0</v>
      </c>
      <c r="Y95" s="978">
        <f t="shared" si="12"/>
        <v>0</v>
      </c>
      <c r="Z95" s="979" t="s">
        <v>1249</v>
      </c>
      <c r="AA95" s="984" t="e">
        <f>'1-'!AG96</f>
        <v>#REF!</v>
      </c>
      <c r="AB95" s="979" t="s">
        <v>1249</v>
      </c>
      <c r="AC95" s="950">
        <f t="shared" si="11"/>
        <v>5.5511151231257827E-17</v>
      </c>
      <c r="AD95" s="950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2">
        <v>85</v>
      </c>
      <c r="C96" s="973">
        <v>1.0849999999999973</v>
      </c>
      <c r="D96" s="974" t="e">
        <f>#REF!</f>
        <v>#REF!</v>
      </c>
      <c r="E96" s="972" t="s">
        <v>1270</v>
      </c>
      <c r="F96" s="976">
        <v>0.89</v>
      </c>
      <c r="G96" s="977">
        <v>3</v>
      </c>
      <c r="H96" s="978">
        <f t="shared" si="22"/>
        <v>0</v>
      </c>
      <c r="I96" s="978">
        <f t="shared" si="23"/>
        <v>0</v>
      </c>
      <c r="J96" s="978">
        <f t="shared" si="24"/>
        <v>100</v>
      </c>
      <c r="K96" s="978">
        <f t="shared" si="25"/>
        <v>0</v>
      </c>
      <c r="L96" s="979">
        <f t="shared" si="26"/>
        <v>0</v>
      </c>
      <c r="M96" s="980">
        <f t="shared" si="18"/>
        <v>0</v>
      </c>
      <c r="N96" s="980"/>
      <c r="O96" s="980">
        <v>0.89</v>
      </c>
      <c r="P96" s="980">
        <v>0</v>
      </c>
      <c r="Q96" s="980">
        <v>0</v>
      </c>
      <c r="R96" s="985">
        <v>0.2</v>
      </c>
      <c r="S96" s="978">
        <f t="shared" si="19"/>
        <v>22.471910112359552</v>
      </c>
      <c r="T96" s="983">
        <v>0.69</v>
      </c>
      <c r="U96" s="978">
        <f t="shared" si="20"/>
        <v>77.528089887640434</v>
      </c>
      <c r="V96" s="983">
        <v>0</v>
      </c>
      <c r="W96" s="978">
        <f t="shared" si="21"/>
        <v>0</v>
      </c>
      <c r="X96" s="981">
        <v>0</v>
      </c>
      <c r="Y96" s="978">
        <f t="shared" si="12"/>
        <v>0</v>
      </c>
      <c r="Z96" s="979" t="s">
        <v>1249</v>
      </c>
      <c r="AA96" s="984" t="e">
        <f>'1-'!AG97</f>
        <v>#REF!</v>
      </c>
      <c r="AB96" s="979" t="s">
        <v>1249</v>
      </c>
      <c r="AC96" s="950">
        <f t="shared" si="11"/>
        <v>-0.8899999999999999</v>
      </c>
      <c r="AD96" s="950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2">
        <v>86</v>
      </c>
      <c r="C97" s="973">
        <v>1.0859999999999972</v>
      </c>
      <c r="D97" s="974" t="e">
        <f>#REF!</f>
        <v>#REF!</v>
      </c>
      <c r="E97" s="972" t="s">
        <v>1270</v>
      </c>
      <c r="F97" s="976">
        <v>0.96</v>
      </c>
      <c r="G97" s="977">
        <v>3</v>
      </c>
      <c r="H97" s="978">
        <f t="shared" si="22"/>
        <v>100</v>
      </c>
      <c r="I97" s="978">
        <f t="shared" si="23"/>
        <v>0</v>
      </c>
      <c r="J97" s="978">
        <f t="shared" si="24"/>
        <v>0</v>
      </c>
      <c r="K97" s="978">
        <f t="shared" si="25"/>
        <v>0</v>
      </c>
      <c r="L97" s="979">
        <f t="shared" si="26"/>
        <v>0</v>
      </c>
      <c r="M97" s="980">
        <f t="shared" si="18"/>
        <v>0.96</v>
      </c>
      <c r="N97" s="980"/>
      <c r="O97" s="980">
        <v>0</v>
      </c>
      <c r="P97" s="980">
        <v>0</v>
      </c>
      <c r="Q97" s="980">
        <v>0</v>
      </c>
      <c r="R97" s="985">
        <v>0.8</v>
      </c>
      <c r="S97" s="978">
        <f t="shared" si="19"/>
        <v>83.333333333333343</v>
      </c>
      <c r="T97" s="983">
        <v>0</v>
      </c>
      <c r="U97" s="978">
        <f t="shared" si="20"/>
        <v>0</v>
      </c>
      <c r="V97" s="983">
        <v>0</v>
      </c>
      <c r="W97" s="978">
        <f t="shared" si="21"/>
        <v>0</v>
      </c>
      <c r="X97" s="981">
        <v>0.16</v>
      </c>
      <c r="Y97" s="978">
        <f t="shared" si="12"/>
        <v>0.16666666666666669</v>
      </c>
      <c r="Z97" s="979" t="s">
        <v>1249</v>
      </c>
      <c r="AA97" s="984" t="e">
        <f>'1-'!AG98</f>
        <v>#REF!</v>
      </c>
      <c r="AB97" s="979" t="s">
        <v>1249</v>
      </c>
      <c r="AC97" s="950">
        <f t="shared" si="11"/>
        <v>0</v>
      </c>
      <c r="AD97" s="950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2">
        <v>87</v>
      </c>
      <c r="C98" s="973">
        <v>1.0869999999999971</v>
      </c>
      <c r="D98" s="974" t="e">
        <f>#REF!</f>
        <v>#REF!</v>
      </c>
      <c r="E98" s="972" t="s">
        <v>1270</v>
      </c>
      <c r="F98" s="976">
        <v>0.28000000000000003</v>
      </c>
      <c r="G98" s="977">
        <v>5</v>
      </c>
      <c r="H98" s="978">
        <f t="shared" si="22"/>
        <v>100</v>
      </c>
      <c r="I98" s="978">
        <f t="shared" si="23"/>
        <v>0</v>
      </c>
      <c r="J98" s="978">
        <f t="shared" si="24"/>
        <v>0</v>
      </c>
      <c r="K98" s="978">
        <f t="shared" si="25"/>
        <v>0</v>
      </c>
      <c r="L98" s="979">
        <f t="shared" si="26"/>
        <v>0</v>
      </c>
      <c r="M98" s="980">
        <f t="shared" si="18"/>
        <v>0.28000000000000003</v>
      </c>
      <c r="N98" s="980"/>
      <c r="O98" s="980">
        <v>0</v>
      </c>
      <c r="P98" s="980">
        <v>0</v>
      </c>
      <c r="Q98" s="980">
        <v>0</v>
      </c>
      <c r="R98" s="985">
        <v>0.28000000000000003</v>
      </c>
      <c r="S98" s="978">
        <f t="shared" si="19"/>
        <v>100</v>
      </c>
      <c r="T98" s="983">
        <v>0</v>
      </c>
      <c r="U98" s="978">
        <f t="shared" si="20"/>
        <v>0</v>
      </c>
      <c r="V98" s="983">
        <v>0</v>
      </c>
      <c r="W98" s="978">
        <f t="shared" si="21"/>
        <v>0</v>
      </c>
      <c r="X98" s="981">
        <v>0</v>
      </c>
      <c r="Y98" s="978">
        <f t="shared" si="12"/>
        <v>0</v>
      </c>
      <c r="Z98" s="979" t="s">
        <v>1249</v>
      </c>
      <c r="AA98" s="984" t="e">
        <f>'1-'!AG99</f>
        <v>#REF!</v>
      </c>
      <c r="AB98" s="979" t="s">
        <v>1249</v>
      </c>
      <c r="AC98" s="950">
        <f t="shared" si="11"/>
        <v>0</v>
      </c>
      <c r="AD98" s="950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2">
        <v>88</v>
      </c>
      <c r="C99" s="973">
        <v>1.1559999999999999</v>
      </c>
      <c r="D99" s="974" t="e">
        <f>#REF!</f>
        <v>#REF!</v>
      </c>
      <c r="E99" s="972" t="s">
        <v>1270</v>
      </c>
      <c r="F99" s="976">
        <v>1.1000000000000001</v>
      </c>
      <c r="G99" s="977">
        <v>15</v>
      </c>
      <c r="H99" s="978">
        <f t="shared" si="22"/>
        <v>100</v>
      </c>
      <c r="I99" s="978">
        <f t="shared" si="23"/>
        <v>0</v>
      </c>
      <c r="J99" s="978">
        <f t="shared" si="24"/>
        <v>0</v>
      </c>
      <c r="K99" s="978">
        <f t="shared" si="25"/>
        <v>0</v>
      </c>
      <c r="L99" s="979">
        <f t="shared" si="26"/>
        <v>0</v>
      </c>
      <c r="M99" s="980">
        <f t="shared" si="18"/>
        <v>1.1000000000000001</v>
      </c>
      <c r="N99" s="980"/>
      <c r="O99" s="980"/>
      <c r="P99" s="980"/>
      <c r="Q99" s="980">
        <v>0</v>
      </c>
      <c r="R99" s="985">
        <v>1.1000000000000001</v>
      </c>
      <c r="S99" s="978">
        <f t="shared" si="19"/>
        <v>100</v>
      </c>
      <c r="T99" s="983">
        <v>0</v>
      </c>
      <c r="U99" s="978">
        <f t="shared" si="20"/>
        <v>0</v>
      </c>
      <c r="V99" s="983">
        <v>0</v>
      </c>
      <c r="W99" s="978">
        <f t="shared" si="21"/>
        <v>0</v>
      </c>
      <c r="X99" s="981">
        <v>0</v>
      </c>
      <c r="Y99" s="978">
        <f t="shared" si="12"/>
        <v>0</v>
      </c>
      <c r="Z99" s="979"/>
      <c r="AA99" s="984" t="e">
        <f>'1-'!AG100</f>
        <v>#REF!</v>
      </c>
      <c r="AB99" s="979"/>
      <c r="AC99" s="950">
        <f t="shared" si="11"/>
        <v>0</v>
      </c>
      <c r="AD99" s="950"/>
      <c r="AE99" s="936"/>
      <c r="AF99" s="936"/>
      <c r="AG99" s="936"/>
      <c r="AH99" s="936"/>
    </row>
    <row r="100" spans="1:41" s="858" customFormat="1" ht="15">
      <c r="A100" s="857"/>
      <c r="B100" s="972">
        <v>89</v>
      </c>
      <c r="C100" s="973">
        <v>1.157</v>
      </c>
      <c r="D100" s="974" t="e">
        <f>#REF!</f>
        <v>#REF!</v>
      </c>
      <c r="E100" s="972" t="s">
        <v>1270</v>
      </c>
      <c r="F100" s="976">
        <v>0.26</v>
      </c>
      <c r="G100" s="977">
        <v>6.5</v>
      </c>
      <c r="H100" s="978">
        <f t="shared" si="22"/>
        <v>100</v>
      </c>
      <c r="I100" s="978">
        <f t="shared" si="23"/>
        <v>0</v>
      </c>
      <c r="J100" s="978">
        <f t="shared" si="24"/>
        <v>0</v>
      </c>
      <c r="K100" s="978">
        <f t="shared" si="25"/>
        <v>0</v>
      </c>
      <c r="L100" s="979">
        <f t="shared" si="26"/>
        <v>0</v>
      </c>
      <c r="M100" s="980">
        <f t="shared" si="18"/>
        <v>0.26</v>
      </c>
      <c r="N100" s="980"/>
      <c r="O100" s="980"/>
      <c r="P100" s="980"/>
      <c r="Q100" s="980">
        <v>0</v>
      </c>
      <c r="R100" s="985">
        <v>0.26</v>
      </c>
      <c r="S100" s="978">
        <f t="shared" si="19"/>
        <v>100</v>
      </c>
      <c r="T100" s="983">
        <v>0</v>
      </c>
      <c r="U100" s="978">
        <f t="shared" si="20"/>
        <v>0</v>
      </c>
      <c r="V100" s="983">
        <v>0</v>
      </c>
      <c r="W100" s="978">
        <f t="shared" si="21"/>
        <v>0</v>
      </c>
      <c r="X100" s="981">
        <v>0</v>
      </c>
      <c r="Y100" s="978">
        <f t="shared" si="12"/>
        <v>0</v>
      </c>
      <c r="Z100" s="979"/>
      <c r="AA100" s="984" t="e">
        <f>'1-'!AG101</f>
        <v>#REF!</v>
      </c>
      <c r="AB100" s="979"/>
      <c r="AC100" s="950">
        <f t="shared" si="11"/>
        <v>0</v>
      </c>
      <c r="AD100" s="950"/>
      <c r="AE100" s="936"/>
      <c r="AF100" s="936"/>
      <c r="AG100" s="936"/>
      <c r="AH100" s="936"/>
    </row>
    <row r="101" spans="1:41" s="858" customFormat="1" ht="15">
      <c r="A101" s="857"/>
      <c r="B101" s="972">
        <v>90</v>
      </c>
      <c r="C101" s="973">
        <v>1.1579999999999999</v>
      </c>
      <c r="D101" s="974" t="e">
        <f>#REF!</f>
        <v>#REF!</v>
      </c>
      <c r="E101" s="972" t="s">
        <v>1270</v>
      </c>
      <c r="F101" s="976">
        <v>3.49</v>
      </c>
      <c r="G101" s="977">
        <v>7</v>
      </c>
      <c r="H101" s="978">
        <f t="shared" si="22"/>
        <v>5.7306590257879702</v>
      </c>
      <c r="I101" s="978">
        <f t="shared" si="23"/>
        <v>94.269340974212028</v>
      </c>
      <c r="J101" s="978">
        <f t="shared" si="24"/>
        <v>0</v>
      </c>
      <c r="K101" s="978">
        <f t="shared" si="25"/>
        <v>0</v>
      </c>
      <c r="L101" s="979">
        <f t="shared" si="26"/>
        <v>0</v>
      </c>
      <c r="M101" s="980">
        <f t="shared" si="18"/>
        <v>0.20000000000000018</v>
      </c>
      <c r="N101" s="980">
        <v>3.29</v>
      </c>
      <c r="O101" s="980"/>
      <c r="P101" s="980"/>
      <c r="Q101" s="980"/>
      <c r="R101" s="985">
        <v>3.29</v>
      </c>
      <c r="S101" s="978">
        <f t="shared" si="19"/>
        <v>94.269340974212028</v>
      </c>
      <c r="T101" s="983">
        <v>0.2</v>
      </c>
      <c r="U101" s="978">
        <f t="shared" si="20"/>
        <v>5.7306590257879648</v>
      </c>
      <c r="V101" s="983">
        <v>0</v>
      </c>
      <c r="W101" s="978">
        <f t="shared" si="21"/>
        <v>0</v>
      </c>
      <c r="X101" s="981">
        <v>0</v>
      </c>
      <c r="Y101" s="978">
        <f t="shared" si="12"/>
        <v>0</v>
      </c>
      <c r="Z101" s="979"/>
      <c r="AA101" s="984" t="e">
        <f>'1-'!AG102</f>
        <v>#REF!</v>
      </c>
      <c r="AB101" s="979"/>
      <c r="AC101" s="950">
        <f t="shared" si="11"/>
        <v>-3.29</v>
      </c>
      <c r="AD101" s="950"/>
      <c r="AE101" s="936"/>
      <c r="AF101" s="936"/>
      <c r="AG101" s="936"/>
      <c r="AH101" s="936"/>
    </row>
    <row r="102" spans="1:41" s="858" customFormat="1" ht="15">
      <c r="A102" s="857"/>
      <c r="B102" s="972">
        <v>91</v>
      </c>
      <c r="C102" s="973">
        <v>1.159</v>
      </c>
      <c r="D102" s="974" t="e">
        <f>#REF!</f>
        <v>#REF!</v>
      </c>
      <c r="E102" s="972" t="s">
        <v>1270</v>
      </c>
      <c r="F102" s="976">
        <v>0.72</v>
      </c>
      <c r="G102" s="977">
        <v>3</v>
      </c>
      <c r="H102" s="978">
        <f t="shared" si="22"/>
        <v>27.777777777777775</v>
      </c>
      <c r="I102" s="978">
        <f t="shared" si="23"/>
        <v>0</v>
      </c>
      <c r="J102" s="978">
        <f t="shared" si="24"/>
        <v>0</v>
      </c>
      <c r="K102" s="978">
        <f t="shared" si="25"/>
        <v>0</v>
      </c>
      <c r="L102" s="979">
        <f t="shared" si="26"/>
        <v>72.222222222222229</v>
      </c>
      <c r="M102" s="980">
        <f t="shared" si="18"/>
        <v>0.19999999999999996</v>
      </c>
      <c r="N102" s="980"/>
      <c r="O102" s="980"/>
      <c r="P102" s="980"/>
      <c r="Q102" s="980">
        <v>0.52</v>
      </c>
      <c r="R102" s="985">
        <v>0</v>
      </c>
      <c r="S102" s="978">
        <f t="shared" si="19"/>
        <v>0</v>
      </c>
      <c r="T102" s="983">
        <v>0.2</v>
      </c>
      <c r="U102" s="978">
        <f t="shared" si="20"/>
        <v>27.777777777777779</v>
      </c>
      <c r="V102" s="983">
        <v>0</v>
      </c>
      <c r="W102" s="978">
        <f t="shared" si="21"/>
        <v>0</v>
      </c>
      <c r="X102" s="981">
        <v>0.52</v>
      </c>
      <c r="Y102" s="978">
        <f t="shared" si="12"/>
        <v>0.72222222222222232</v>
      </c>
      <c r="Z102" s="979"/>
      <c r="AA102" s="984" t="e">
        <f>'1-'!AG103</f>
        <v>#REF!</v>
      </c>
      <c r="AB102" s="979"/>
      <c r="AC102" s="950">
        <f t="shared" si="11"/>
        <v>-0.52</v>
      </c>
      <c r="AD102" s="950"/>
      <c r="AE102" s="936"/>
      <c r="AF102" s="936"/>
      <c r="AG102" s="936"/>
      <c r="AH102" s="936"/>
    </row>
    <row r="103" spans="1:41" s="858" customFormat="1" ht="15">
      <c r="A103" s="857"/>
      <c r="B103" s="972">
        <v>92</v>
      </c>
      <c r="C103" s="973" t="s">
        <v>1060</v>
      </c>
      <c r="D103" s="974" t="e">
        <f>#REF!</f>
        <v>#REF!</v>
      </c>
      <c r="E103" s="972" t="s">
        <v>1270</v>
      </c>
      <c r="F103" s="976">
        <v>0.13</v>
      </c>
      <c r="G103" s="977">
        <v>3</v>
      </c>
      <c r="H103" s="978">
        <f t="shared" si="22"/>
        <v>100</v>
      </c>
      <c r="I103" s="978">
        <f t="shared" si="23"/>
        <v>0</v>
      </c>
      <c r="J103" s="978">
        <f t="shared" si="24"/>
        <v>0</v>
      </c>
      <c r="K103" s="978">
        <f t="shared" si="25"/>
        <v>0</v>
      </c>
      <c r="L103" s="979">
        <f t="shared" si="26"/>
        <v>0</v>
      </c>
      <c r="M103" s="980">
        <f t="shared" si="18"/>
        <v>0.13</v>
      </c>
      <c r="N103" s="980"/>
      <c r="O103" s="980"/>
      <c r="P103" s="980"/>
      <c r="Q103" s="980">
        <v>0</v>
      </c>
      <c r="R103" s="985">
        <v>0</v>
      </c>
      <c r="S103" s="978">
        <f t="shared" si="19"/>
        <v>0</v>
      </c>
      <c r="T103" s="983">
        <v>0.13</v>
      </c>
      <c r="U103" s="978">
        <f t="shared" si="20"/>
        <v>100</v>
      </c>
      <c r="V103" s="983">
        <v>0</v>
      </c>
      <c r="W103" s="978">
        <f t="shared" si="21"/>
        <v>0</v>
      </c>
      <c r="X103" s="981">
        <v>0</v>
      </c>
      <c r="Y103" s="978">
        <f t="shared" si="12"/>
        <v>0</v>
      </c>
      <c r="Z103" s="979"/>
      <c r="AA103" s="984" t="e">
        <f>'1-'!AG104</f>
        <v>#REF!</v>
      </c>
      <c r="AB103" s="979"/>
      <c r="AC103" s="950">
        <f t="shared" si="11"/>
        <v>0</v>
      </c>
      <c r="AD103" s="950"/>
      <c r="AE103" s="936"/>
      <c r="AF103" s="936"/>
      <c r="AG103" s="936"/>
      <c r="AH103" s="936"/>
    </row>
    <row r="104" spans="1:41" s="858" customFormat="1" ht="15">
      <c r="A104" s="857"/>
      <c r="B104" s="972">
        <v>93</v>
      </c>
      <c r="C104" s="973">
        <v>1.161</v>
      </c>
      <c r="D104" s="974" t="e">
        <f>#REF!</f>
        <v>#REF!</v>
      </c>
      <c r="E104" s="972" t="s">
        <v>1270</v>
      </c>
      <c r="F104" s="976">
        <v>0.77</v>
      </c>
      <c r="G104" s="977">
        <v>5</v>
      </c>
      <c r="H104" s="978">
        <f t="shared" si="22"/>
        <v>100</v>
      </c>
      <c r="I104" s="978">
        <f t="shared" si="23"/>
        <v>0</v>
      </c>
      <c r="J104" s="978">
        <f t="shared" si="24"/>
        <v>0</v>
      </c>
      <c r="K104" s="978">
        <f t="shared" si="25"/>
        <v>0</v>
      </c>
      <c r="L104" s="979">
        <f t="shared" si="26"/>
        <v>0</v>
      </c>
      <c r="M104" s="980">
        <f t="shared" si="18"/>
        <v>0.77</v>
      </c>
      <c r="N104" s="980"/>
      <c r="O104" s="980"/>
      <c r="P104" s="980"/>
      <c r="Q104" s="980">
        <v>0</v>
      </c>
      <c r="R104" s="985">
        <v>0.77</v>
      </c>
      <c r="S104" s="978">
        <f t="shared" si="19"/>
        <v>100</v>
      </c>
      <c r="T104" s="983">
        <v>0</v>
      </c>
      <c r="U104" s="978">
        <f t="shared" si="20"/>
        <v>0</v>
      </c>
      <c r="V104" s="983">
        <v>0</v>
      </c>
      <c r="W104" s="978">
        <f t="shared" si="21"/>
        <v>0</v>
      </c>
      <c r="X104" s="981">
        <v>0</v>
      </c>
      <c r="Y104" s="978">
        <f t="shared" si="12"/>
        <v>0</v>
      </c>
      <c r="Z104" s="979"/>
      <c r="AA104" s="984" t="e">
        <f>'1-'!AG105</f>
        <v>#REF!</v>
      </c>
      <c r="AB104" s="979"/>
      <c r="AC104" s="950">
        <f t="shared" si="11"/>
        <v>0</v>
      </c>
      <c r="AD104" s="950"/>
      <c r="AE104" s="936"/>
      <c r="AF104" s="936"/>
      <c r="AG104" s="936"/>
      <c r="AH104" s="936"/>
    </row>
    <row r="105" spans="1:41" s="858" customFormat="1" ht="15">
      <c r="A105" s="857"/>
      <c r="B105" s="972">
        <v>94</v>
      </c>
      <c r="C105" s="973">
        <v>1.1619999999999999</v>
      </c>
      <c r="D105" s="974" t="e">
        <f>#REF!</f>
        <v>#REF!</v>
      </c>
      <c r="E105" s="972" t="s">
        <v>1270</v>
      </c>
      <c r="F105" s="976">
        <v>0.3</v>
      </c>
      <c r="G105" s="977">
        <v>2.8</v>
      </c>
      <c r="H105" s="978">
        <f t="shared" si="22"/>
        <v>100</v>
      </c>
      <c r="I105" s="978">
        <f t="shared" si="23"/>
        <v>0</v>
      </c>
      <c r="J105" s="978">
        <f t="shared" si="24"/>
        <v>0</v>
      </c>
      <c r="K105" s="978">
        <f t="shared" si="25"/>
        <v>0</v>
      </c>
      <c r="L105" s="979">
        <f t="shared" si="26"/>
        <v>0</v>
      </c>
      <c r="M105" s="980">
        <f t="shared" si="18"/>
        <v>0.3</v>
      </c>
      <c r="N105" s="980"/>
      <c r="O105" s="980"/>
      <c r="P105" s="980"/>
      <c r="Q105" s="980">
        <v>0</v>
      </c>
      <c r="R105" s="985">
        <v>0.3</v>
      </c>
      <c r="S105" s="978">
        <f t="shared" si="19"/>
        <v>100</v>
      </c>
      <c r="T105" s="983">
        <v>0</v>
      </c>
      <c r="U105" s="978">
        <f t="shared" si="20"/>
        <v>0</v>
      </c>
      <c r="V105" s="983">
        <v>0</v>
      </c>
      <c r="W105" s="978">
        <f t="shared" si="21"/>
        <v>0</v>
      </c>
      <c r="X105" s="981">
        <v>0</v>
      </c>
      <c r="Y105" s="978"/>
      <c r="Z105" s="979"/>
      <c r="AA105" s="984" t="e">
        <f>'1-'!AG106</f>
        <v>#REF!</v>
      </c>
      <c r="AB105" s="979"/>
      <c r="AC105" s="950">
        <f t="shared" si="11"/>
        <v>0</v>
      </c>
      <c r="AD105" s="950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09" t="s">
        <v>1258</v>
      </c>
      <c r="E106" s="1410"/>
      <c r="F106" s="1063">
        <f>SUM(F12:F105)</f>
        <v>69.969999999999985</v>
      </c>
      <c r="G106" s="1063"/>
      <c r="H106" s="1063">
        <f>M106/F106*100</f>
        <v>87.494640560240128</v>
      </c>
      <c r="I106" s="1063">
        <f>N106/$F106*100</f>
        <v>6.7457481777904826</v>
      </c>
      <c r="J106" s="1063">
        <f t="shared" ref="J106:L106" si="27">O106/$F106*100</f>
        <v>4.0302986994426195</v>
      </c>
      <c r="K106" s="1063">
        <f t="shared" si="27"/>
        <v>0.41446334143204233</v>
      </c>
      <c r="L106" s="1063">
        <f t="shared" si="27"/>
        <v>1.3148492210947553</v>
      </c>
      <c r="M106" s="1063">
        <f t="shared" ref="M106:X106" si="28">SUM(M12:M105)</f>
        <v>61.22</v>
      </c>
      <c r="N106" s="1063">
        <f t="shared" si="28"/>
        <v>4.72</v>
      </c>
      <c r="O106" s="1063">
        <f t="shared" si="28"/>
        <v>2.8200000000000003</v>
      </c>
      <c r="P106" s="1063">
        <f t="shared" si="28"/>
        <v>0.28999999999999998</v>
      </c>
      <c r="Q106" s="1063">
        <f t="shared" si="28"/>
        <v>0.92</v>
      </c>
      <c r="R106" s="1063">
        <f t="shared" si="28"/>
        <v>58.069999999999986</v>
      </c>
      <c r="S106" s="1063">
        <f>R106/F106*100</f>
        <v>82.992711161926536</v>
      </c>
      <c r="T106" s="1063">
        <f t="shared" si="28"/>
        <v>9.02</v>
      </c>
      <c r="U106" s="1063">
        <f>T106/F106*100</f>
        <v>12.89123910247249</v>
      </c>
      <c r="V106" s="1063">
        <f t="shared" si="28"/>
        <v>1.4</v>
      </c>
      <c r="W106" s="1064">
        <f>V106/F106*100</f>
        <v>2.000857510361584</v>
      </c>
      <c r="X106" s="1063">
        <f t="shared" si="28"/>
        <v>1.48</v>
      </c>
      <c r="Y106" s="1064">
        <f>X106/F106*100</f>
        <v>2.1151922252393889</v>
      </c>
      <c r="Z106" s="1065"/>
      <c r="AA106" s="1066"/>
      <c r="AB106" s="1065"/>
      <c r="AC106" s="939">
        <f>R106+T106+V106+X106</f>
        <v>69.97</v>
      </c>
      <c r="AD106" s="940" t="e">
        <f>SUM(#REF!,#REF!,#REF!,#REF!,#REF!)</f>
        <v>#REF!</v>
      </c>
      <c r="AE106" s="941"/>
      <c r="AF106" s="1411"/>
      <c r="AG106" s="1411"/>
      <c r="AH106" s="1411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3" t="s">
        <v>1259</v>
      </c>
      <c r="E107" s="1414"/>
      <c r="F107" s="1414"/>
      <c r="G107" s="1414"/>
      <c r="H107" s="1414"/>
      <c r="I107" s="1414"/>
      <c r="J107" s="1414"/>
      <c r="K107" s="1414"/>
      <c r="L107" s="1414"/>
      <c r="M107" s="1414"/>
      <c r="N107" s="1414"/>
      <c r="O107" s="1067"/>
      <c r="P107" s="1067"/>
      <c r="Q107" s="1067"/>
      <c r="R107" s="1068">
        <f>R106/F106*100</f>
        <v>82.992711161926536</v>
      </c>
      <c r="S107" s="1069"/>
      <c r="T107" s="1070">
        <f>T106/F106*100</f>
        <v>12.89123910247249</v>
      </c>
      <c r="U107" s="1071"/>
      <c r="V107" s="1072">
        <f>V106/F106*100</f>
        <v>2.000857510361584</v>
      </c>
      <c r="W107" s="1071"/>
      <c r="X107" s="1073">
        <f>X106/F106*100</f>
        <v>2.1151922252393889</v>
      </c>
      <c r="Y107" s="1074"/>
      <c r="Z107" s="1075"/>
      <c r="AA107" s="1074"/>
      <c r="AB107" s="1075"/>
      <c r="AC107" s="942">
        <f>SUM(AB106/H106)*100</f>
        <v>0</v>
      </c>
      <c r="AD107" s="943"/>
      <c r="AE107" s="944" t="e">
        <f>SUM(AD106/H106)*100</f>
        <v>#REF!</v>
      </c>
      <c r="AF107" s="1412"/>
      <c r="AG107" s="1412"/>
      <c r="AH107" s="1412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4" t="s">
        <v>1260</v>
      </c>
      <c r="E108" s="1055"/>
      <c r="F108" s="1055"/>
      <c r="G108" s="1055"/>
      <c r="H108" s="1056"/>
      <c r="I108" s="1076"/>
      <c r="J108" s="1055"/>
      <c r="K108" s="1057"/>
      <c r="L108" s="1055"/>
      <c r="M108" s="1057"/>
      <c r="N108" s="1055"/>
      <c r="O108" s="1058"/>
      <c r="P108" s="1058"/>
      <c r="Q108" s="1058"/>
      <c r="R108" s="1406">
        <f>R107+T107</f>
        <v>95.883950264399033</v>
      </c>
      <c r="S108" s="1407"/>
      <c r="T108" s="1407"/>
      <c r="U108" s="1408"/>
      <c r="V108" s="1058"/>
      <c r="W108" s="1058"/>
      <c r="X108" s="1058"/>
      <c r="Y108" s="1058"/>
      <c r="Z108" s="924"/>
      <c r="AA108" s="924"/>
      <c r="AB108" s="924"/>
      <c r="AC108" s="945"/>
      <c r="AD108" s="945"/>
      <c r="AE108" s="945"/>
      <c r="AF108" s="1412"/>
      <c r="AG108" s="1412"/>
      <c r="AH108" s="1412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59" t="s">
        <v>1261</v>
      </c>
      <c r="E109" s="1060"/>
      <c r="F109" s="1060"/>
      <c r="G109" s="1060"/>
      <c r="H109" s="1060"/>
      <c r="I109" s="1060"/>
      <c r="J109" s="1060"/>
      <c r="K109" s="1060"/>
      <c r="L109" s="1060"/>
      <c r="M109" s="1060"/>
      <c r="N109" s="1060"/>
      <c r="O109" s="1061"/>
      <c r="P109" s="1061"/>
      <c r="Q109" s="1061"/>
      <c r="R109" s="1062"/>
      <c r="S109" s="1062"/>
      <c r="T109" s="1062"/>
      <c r="U109" s="1062"/>
      <c r="V109" s="1406">
        <f>SUM(V107:Y107)</f>
        <v>4.1160497356009724</v>
      </c>
      <c r="W109" s="1407"/>
      <c r="X109" s="1407"/>
      <c r="Y109" s="1408"/>
      <c r="Z109" s="930"/>
      <c r="AA109" s="931"/>
      <c r="AB109" s="1415"/>
      <c r="AC109" s="1416"/>
      <c r="AD109" s="1416"/>
      <c r="AE109" s="1416"/>
      <c r="AF109" s="1412"/>
      <c r="AG109" s="1412"/>
      <c r="AH109" s="1412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8" t="s">
        <v>835</v>
      </c>
      <c r="C7" s="1419" t="s">
        <v>2</v>
      </c>
      <c r="D7" s="1422" t="s">
        <v>3</v>
      </c>
      <c r="E7" s="1425" t="s">
        <v>1231</v>
      </c>
      <c r="F7" s="1428" t="s">
        <v>1285</v>
      </c>
      <c r="G7" s="1431" t="s">
        <v>1033</v>
      </c>
      <c r="H7" s="1434" t="s">
        <v>1238</v>
      </c>
      <c r="I7" s="1434"/>
      <c r="J7" s="1434"/>
      <c r="K7" s="1434"/>
      <c r="L7" s="1435"/>
      <c r="M7" s="1434" t="s">
        <v>1286</v>
      </c>
      <c r="N7" s="1434"/>
      <c r="O7" s="1434"/>
      <c r="P7" s="1434"/>
      <c r="Q7" s="1435"/>
      <c r="R7" s="1438" t="s">
        <v>1239</v>
      </c>
      <c r="S7" s="1439"/>
      <c r="T7" s="1439"/>
      <c r="U7" s="1439"/>
      <c r="V7" s="1439"/>
      <c r="W7" s="1439"/>
      <c r="X7" s="1439"/>
      <c r="Y7" s="1440"/>
      <c r="Z7" s="1418" t="s">
        <v>1240</v>
      </c>
      <c r="AA7" s="1425" t="s">
        <v>1241</v>
      </c>
      <c r="AB7" s="1425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8"/>
      <c r="C8" s="1420"/>
      <c r="D8" s="1423"/>
      <c r="E8" s="1426"/>
      <c r="F8" s="1429"/>
      <c r="G8" s="1432"/>
      <c r="H8" s="1436"/>
      <c r="I8" s="1436"/>
      <c r="J8" s="1436"/>
      <c r="K8" s="1436"/>
      <c r="L8" s="1437"/>
      <c r="M8" s="1436"/>
      <c r="N8" s="1436"/>
      <c r="O8" s="1436"/>
      <c r="P8" s="1436"/>
      <c r="Q8" s="1437"/>
      <c r="R8" s="1405" t="s">
        <v>12</v>
      </c>
      <c r="S8" s="1405"/>
      <c r="T8" s="1405" t="s">
        <v>13</v>
      </c>
      <c r="U8" s="1405"/>
      <c r="V8" s="1405" t="s">
        <v>1244</v>
      </c>
      <c r="W8" s="1405"/>
      <c r="X8" s="1405" t="s">
        <v>1245</v>
      </c>
      <c r="Y8" s="1405"/>
      <c r="Z8" s="1418"/>
      <c r="AA8" s="1426"/>
      <c r="AB8" s="1426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8"/>
      <c r="C9" s="1421"/>
      <c r="D9" s="1424"/>
      <c r="E9" s="1427"/>
      <c r="F9" s="1430"/>
      <c r="G9" s="1433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8"/>
      <c r="AA9" s="964" t="s">
        <v>1246</v>
      </c>
      <c r="AB9" s="1427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7"/>
      <c r="D11" s="925" t="str">
        <f>"KECAMATAN "&amp;E12&amp;""</f>
        <v>KECAMATAN BOJONGSARI</v>
      </c>
      <c r="E11" s="997"/>
      <c r="F11" s="998"/>
      <c r="G11" s="999"/>
      <c r="H11" s="1000"/>
      <c r="I11" s="928"/>
      <c r="J11" s="1000"/>
      <c r="K11" s="1000"/>
      <c r="L11" s="928"/>
      <c r="M11" s="927"/>
      <c r="N11" s="927"/>
      <c r="O11" s="1000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7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1">
        <v>1</v>
      </c>
      <c r="C12" s="1002">
        <v>1.137</v>
      </c>
      <c r="D12" s="1003" t="s">
        <v>153</v>
      </c>
      <c r="E12" s="1001" t="s">
        <v>1274</v>
      </c>
      <c r="F12" s="929">
        <v>2.98</v>
      </c>
      <c r="G12" s="1004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5">
        <f t="shared" ref="L12:L31" si="4">Q12/F12*100</f>
        <v>0</v>
      </c>
      <c r="M12" s="1006">
        <f>F12-N12-O12-P12-Q12</f>
        <v>2.98</v>
      </c>
      <c r="N12" s="1006">
        <v>0</v>
      </c>
      <c r="O12" s="1006">
        <v>0</v>
      </c>
      <c r="P12" s="1006">
        <v>0</v>
      </c>
      <c r="Q12" s="1006">
        <v>0</v>
      </c>
      <c r="R12" s="1007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5" t="s">
        <v>1249</v>
      </c>
      <c r="AA12" s="1008" t="s">
        <v>40</v>
      </c>
      <c r="AB12" s="1005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1">
        <v>2</v>
      </c>
      <c r="C13" s="1002">
        <v>1.1379999999999999</v>
      </c>
      <c r="D13" s="1003" t="s">
        <v>154</v>
      </c>
      <c r="E13" s="1001" t="s">
        <v>1274</v>
      </c>
      <c r="F13" s="929">
        <v>7.98</v>
      </c>
      <c r="G13" s="1004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5">
        <f t="shared" si="4"/>
        <v>0</v>
      </c>
      <c r="M13" s="1006">
        <f t="shared" ref="M13:M31" si="9">F13-N13-O13-P13-Q13</f>
        <v>7.98</v>
      </c>
      <c r="N13" s="1006">
        <v>0</v>
      </c>
      <c r="O13" s="1006">
        <v>0</v>
      </c>
      <c r="P13" s="1006">
        <v>0</v>
      </c>
      <c r="Q13" s="1006">
        <v>0</v>
      </c>
      <c r="R13" s="1007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5" t="s">
        <v>1249</v>
      </c>
      <c r="AA13" s="1008" t="s">
        <v>40</v>
      </c>
      <c r="AB13" s="1005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1">
        <v>3</v>
      </c>
      <c r="C14" s="1002">
        <v>1.139</v>
      </c>
      <c r="D14" s="1003" t="s">
        <v>155</v>
      </c>
      <c r="E14" s="1001" t="s">
        <v>1274</v>
      </c>
      <c r="F14" s="929">
        <v>1.36</v>
      </c>
      <c r="G14" s="1004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5">
        <f t="shared" si="4"/>
        <v>0</v>
      </c>
      <c r="M14" s="1006">
        <f t="shared" si="9"/>
        <v>1.36</v>
      </c>
      <c r="N14" s="1006">
        <v>0</v>
      </c>
      <c r="O14" s="1006">
        <v>0</v>
      </c>
      <c r="P14" s="1006">
        <v>0</v>
      </c>
      <c r="Q14" s="1006">
        <v>0</v>
      </c>
      <c r="R14" s="1007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5" t="s">
        <v>1249</v>
      </c>
      <c r="AA14" s="1008" t="s">
        <v>40</v>
      </c>
      <c r="AB14" s="1005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1">
        <v>4</v>
      </c>
      <c r="C15" s="1002" t="s">
        <v>1044</v>
      </c>
      <c r="D15" s="1003" t="s">
        <v>156</v>
      </c>
      <c r="E15" s="1001" t="s">
        <v>1274</v>
      </c>
      <c r="F15" s="929">
        <v>5.42</v>
      </c>
      <c r="G15" s="1004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5">
        <f t="shared" si="4"/>
        <v>0</v>
      </c>
      <c r="M15" s="1006">
        <f t="shared" si="9"/>
        <v>5.42</v>
      </c>
      <c r="N15" s="1006">
        <v>0</v>
      </c>
      <c r="O15" s="1006">
        <v>0</v>
      </c>
      <c r="P15" s="1006">
        <v>0</v>
      </c>
      <c r="Q15" s="1006">
        <v>0</v>
      </c>
      <c r="R15" s="1007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5" t="s">
        <v>1249</v>
      </c>
      <c r="AA15" s="1008" t="s">
        <v>29</v>
      </c>
      <c r="AB15" s="1005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1">
        <v>5</v>
      </c>
      <c r="C16" s="1002">
        <v>1.141</v>
      </c>
      <c r="D16" s="1003" t="s">
        <v>157</v>
      </c>
      <c r="E16" s="1001" t="s">
        <v>1274</v>
      </c>
      <c r="F16" s="929">
        <v>1.37</v>
      </c>
      <c r="G16" s="1004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5">
        <f t="shared" si="4"/>
        <v>0</v>
      </c>
      <c r="M16" s="1006">
        <f t="shared" si="9"/>
        <v>1.37</v>
      </c>
      <c r="N16" s="1006">
        <v>0</v>
      </c>
      <c r="O16" s="1006">
        <v>0</v>
      </c>
      <c r="P16" s="1006">
        <v>0</v>
      </c>
      <c r="Q16" s="1006">
        <v>0</v>
      </c>
      <c r="R16" s="1007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5" t="s">
        <v>1249</v>
      </c>
      <c r="AA16" s="1008" t="s">
        <v>29</v>
      </c>
      <c r="AB16" s="1005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1">
        <v>6</v>
      </c>
      <c r="C17" s="1002">
        <v>1.1419999999999999</v>
      </c>
      <c r="D17" s="1003" t="s">
        <v>158</v>
      </c>
      <c r="E17" s="1001" t="s">
        <v>1274</v>
      </c>
      <c r="F17" s="929">
        <v>1.39</v>
      </c>
      <c r="G17" s="1004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5">
        <f t="shared" si="4"/>
        <v>0</v>
      </c>
      <c r="M17" s="1006">
        <f t="shared" si="9"/>
        <v>1.39</v>
      </c>
      <c r="N17" s="1006">
        <v>0</v>
      </c>
      <c r="O17" s="1006">
        <v>0</v>
      </c>
      <c r="P17" s="1006">
        <v>0</v>
      </c>
      <c r="Q17" s="1006">
        <v>0</v>
      </c>
      <c r="R17" s="1007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5" t="s">
        <v>1249</v>
      </c>
      <c r="AA17" s="1008" t="s">
        <v>40</v>
      </c>
      <c r="AB17" s="1005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1">
        <v>7</v>
      </c>
      <c r="C18" s="1002">
        <v>1.143</v>
      </c>
      <c r="D18" s="1003" t="s">
        <v>159</v>
      </c>
      <c r="E18" s="1001" t="s">
        <v>1274</v>
      </c>
      <c r="F18" s="929">
        <v>0.89</v>
      </c>
      <c r="G18" s="1004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5">
        <f t="shared" si="4"/>
        <v>0</v>
      </c>
      <c r="M18" s="1006">
        <f t="shared" si="9"/>
        <v>0.89</v>
      </c>
      <c r="N18" s="1006">
        <v>0</v>
      </c>
      <c r="O18" s="1006">
        <v>0</v>
      </c>
      <c r="P18" s="1006">
        <v>0</v>
      </c>
      <c r="Q18" s="1006">
        <v>0</v>
      </c>
      <c r="R18" s="1007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5" t="s">
        <v>1249</v>
      </c>
      <c r="AA18" s="1008" t="s">
        <v>40</v>
      </c>
      <c r="AB18" s="1005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1">
        <v>8</v>
      </c>
      <c r="C19" s="1002">
        <v>1.1439999999999999</v>
      </c>
      <c r="D19" s="1003" t="s">
        <v>160</v>
      </c>
      <c r="E19" s="1001" t="s">
        <v>1274</v>
      </c>
      <c r="F19" s="929">
        <v>1.59</v>
      </c>
      <c r="G19" s="1004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5">
        <f t="shared" si="4"/>
        <v>0</v>
      </c>
      <c r="M19" s="1006">
        <f t="shared" si="9"/>
        <v>1.59</v>
      </c>
      <c r="N19" s="1006">
        <v>0</v>
      </c>
      <c r="O19" s="1006">
        <v>0</v>
      </c>
      <c r="P19" s="1006">
        <v>0</v>
      </c>
      <c r="Q19" s="1006">
        <v>0</v>
      </c>
      <c r="R19" s="1007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5" t="s">
        <v>1249</v>
      </c>
      <c r="AA19" s="1008" t="s">
        <v>40</v>
      </c>
      <c r="AB19" s="1005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1">
        <v>9</v>
      </c>
      <c r="C20" s="1002">
        <v>1.145</v>
      </c>
      <c r="D20" s="1003" t="s">
        <v>161</v>
      </c>
      <c r="E20" s="1001" t="s">
        <v>1274</v>
      </c>
      <c r="F20" s="929">
        <v>2.04</v>
      </c>
      <c r="G20" s="1004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5">
        <f t="shared" si="4"/>
        <v>0</v>
      </c>
      <c r="M20" s="1006">
        <f t="shared" si="9"/>
        <v>2.04</v>
      </c>
      <c r="N20" s="1006">
        <v>0</v>
      </c>
      <c r="O20" s="1006">
        <v>0</v>
      </c>
      <c r="P20" s="1006">
        <v>0</v>
      </c>
      <c r="Q20" s="1006">
        <v>0</v>
      </c>
      <c r="R20" s="1007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5" t="s">
        <v>1249</v>
      </c>
      <c r="AA20" s="1008" t="s">
        <v>29</v>
      </c>
      <c r="AB20" s="1005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1">
        <v>10</v>
      </c>
      <c r="C21" s="1002">
        <v>1.1459999999999999</v>
      </c>
      <c r="D21" s="1003" t="s">
        <v>162</v>
      </c>
      <c r="E21" s="1001" t="s">
        <v>1274</v>
      </c>
      <c r="F21" s="929">
        <v>2.08</v>
      </c>
      <c r="G21" s="1004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5">
        <f t="shared" si="4"/>
        <v>0</v>
      </c>
      <c r="M21" s="1006">
        <f t="shared" si="9"/>
        <v>2.08</v>
      </c>
      <c r="N21" s="1006">
        <v>0</v>
      </c>
      <c r="O21" s="1006">
        <v>0</v>
      </c>
      <c r="P21" s="1006">
        <v>0</v>
      </c>
      <c r="Q21" s="1006">
        <v>0</v>
      </c>
      <c r="R21" s="1007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5" t="s">
        <v>1249</v>
      </c>
      <c r="AA21" s="1008" t="s">
        <v>29</v>
      </c>
      <c r="AB21" s="1005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1">
        <v>11</v>
      </c>
      <c r="C22" s="1002">
        <v>1.147</v>
      </c>
      <c r="D22" s="1003" t="s">
        <v>163</v>
      </c>
      <c r="E22" s="1001" t="s">
        <v>1274</v>
      </c>
      <c r="F22" s="929">
        <v>1.66</v>
      </c>
      <c r="G22" s="1004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5">
        <f t="shared" si="4"/>
        <v>0</v>
      </c>
      <c r="M22" s="1006">
        <f t="shared" si="9"/>
        <v>1.66</v>
      </c>
      <c r="N22" s="1006">
        <v>0</v>
      </c>
      <c r="O22" s="1006">
        <v>0</v>
      </c>
      <c r="P22" s="1006">
        <v>0</v>
      </c>
      <c r="Q22" s="1006">
        <v>0</v>
      </c>
      <c r="R22" s="1007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5" t="s">
        <v>1249</v>
      </c>
      <c r="AA22" s="1008" t="s">
        <v>29</v>
      </c>
      <c r="AB22" s="1005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1">
        <v>12</v>
      </c>
      <c r="C23" s="1002">
        <v>1.1479999999999999</v>
      </c>
      <c r="D23" s="1003" t="s">
        <v>164</v>
      </c>
      <c r="E23" s="1001" t="s">
        <v>1274</v>
      </c>
      <c r="F23" s="929">
        <v>1.39</v>
      </c>
      <c r="G23" s="1004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5">
        <f t="shared" si="4"/>
        <v>0</v>
      </c>
      <c r="M23" s="1006">
        <f t="shared" si="9"/>
        <v>1.39</v>
      </c>
      <c r="N23" s="1006">
        <v>0</v>
      </c>
      <c r="O23" s="1006">
        <v>0</v>
      </c>
      <c r="P23" s="1006">
        <v>0</v>
      </c>
      <c r="Q23" s="1006">
        <v>0</v>
      </c>
      <c r="R23" s="1007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5" t="s">
        <v>1249</v>
      </c>
      <c r="AA23" s="1008" t="s">
        <v>29</v>
      </c>
      <c r="AB23" s="1005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1">
        <v>13</v>
      </c>
      <c r="C24" s="1002">
        <v>1.149</v>
      </c>
      <c r="D24" s="1003" t="s">
        <v>165</v>
      </c>
      <c r="E24" s="1001" t="s">
        <v>1274</v>
      </c>
      <c r="F24" s="929">
        <v>2.98</v>
      </c>
      <c r="G24" s="1004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5">
        <f t="shared" si="4"/>
        <v>0</v>
      </c>
      <c r="M24" s="1006">
        <f t="shared" si="9"/>
        <v>2.98</v>
      </c>
      <c r="N24" s="1006">
        <v>0</v>
      </c>
      <c r="O24" s="1006">
        <v>0</v>
      </c>
      <c r="P24" s="1006">
        <v>0</v>
      </c>
      <c r="Q24" s="1006">
        <v>0</v>
      </c>
      <c r="R24" s="1007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5" t="s">
        <v>1249</v>
      </c>
      <c r="AA24" s="1008" t="s">
        <v>40</v>
      </c>
      <c r="AB24" s="1005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1">
        <v>14</v>
      </c>
      <c r="C25" s="1002" t="s">
        <v>1043</v>
      </c>
      <c r="D25" s="1003" t="s">
        <v>166</v>
      </c>
      <c r="E25" s="1001" t="s">
        <v>1274</v>
      </c>
      <c r="F25" s="929">
        <v>1</v>
      </c>
      <c r="G25" s="1004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5">
        <f t="shared" si="4"/>
        <v>0</v>
      </c>
      <c r="M25" s="1006">
        <f t="shared" si="9"/>
        <v>1</v>
      </c>
      <c r="N25" s="1006">
        <v>0</v>
      </c>
      <c r="O25" s="1006">
        <v>0</v>
      </c>
      <c r="P25" s="1006">
        <v>0</v>
      </c>
      <c r="Q25" s="1006">
        <v>0</v>
      </c>
      <c r="R25" s="1007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5" t="s">
        <v>1249</v>
      </c>
      <c r="AA25" s="1008" t="s">
        <v>29</v>
      </c>
      <c r="AB25" s="1005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1">
        <v>15</v>
      </c>
      <c r="C26" s="1002">
        <v>1.151</v>
      </c>
      <c r="D26" s="1003" t="s">
        <v>167</v>
      </c>
      <c r="E26" s="1001" t="s">
        <v>1274</v>
      </c>
      <c r="F26" s="929">
        <v>0.85</v>
      </c>
      <c r="G26" s="1004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5">
        <f t="shared" si="4"/>
        <v>0</v>
      </c>
      <c r="M26" s="1006">
        <f t="shared" si="9"/>
        <v>0.85</v>
      </c>
      <c r="N26" s="1006">
        <v>0</v>
      </c>
      <c r="O26" s="1006">
        <v>0</v>
      </c>
      <c r="P26" s="1006">
        <v>0</v>
      </c>
      <c r="Q26" s="1006">
        <v>0</v>
      </c>
      <c r="R26" s="1007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5" t="s">
        <v>1249</v>
      </c>
      <c r="AA26" s="1008" t="s">
        <v>40</v>
      </c>
      <c r="AB26" s="1005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1">
        <v>16</v>
      </c>
      <c r="C27" s="1002">
        <v>1.1519999999999999</v>
      </c>
      <c r="D27" s="1003" t="s">
        <v>168</v>
      </c>
      <c r="E27" s="1001" t="s">
        <v>1274</v>
      </c>
      <c r="F27" s="929">
        <v>0.83</v>
      </c>
      <c r="G27" s="1004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5">
        <f t="shared" si="4"/>
        <v>0</v>
      </c>
      <c r="M27" s="1006">
        <f t="shared" si="9"/>
        <v>0.83</v>
      </c>
      <c r="N27" s="1006">
        <v>0</v>
      </c>
      <c r="O27" s="1006">
        <v>0</v>
      </c>
      <c r="P27" s="1006">
        <v>0</v>
      </c>
      <c r="Q27" s="1006">
        <v>0</v>
      </c>
      <c r="R27" s="1007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5" t="s">
        <v>1249</v>
      </c>
      <c r="AA27" s="1008" t="s">
        <v>40</v>
      </c>
      <c r="AB27" s="1005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1">
        <v>17</v>
      </c>
      <c r="C28" s="1002">
        <v>1.153</v>
      </c>
      <c r="D28" s="1003" t="s">
        <v>169</v>
      </c>
      <c r="E28" s="1001" t="s">
        <v>1274</v>
      </c>
      <c r="F28" s="929">
        <v>1.4</v>
      </c>
      <c r="G28" s="1004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5">
        <f t="shared" si="4"/>
        <v>0</v>
      </c>
      <c r="M28" s="1006">
        <f t="shared" si="9"/>
        <v>1.4</v>
      </c>
      <c r="N28" s="1006">
        <v>0</v>
      </c>
      <c r="O28" s="1006">
        <v>0</v>
      </c>
      <c r="P28" s="1006">
        <v>0</v>
      </c>
      <c r="Q28" s="1006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5" t="s">
        <v>1249</v>
      </c>
      <c r="AA28" s="1008" t="s">
        <v>40</v>
      </c>
      <c r="AB28" s="1005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1">
        <v>18</v>
      </c>
      <c r="C29" s="1002">
        <v>1.1539999999999999</v>
      </c>
      <c r="D29" s="1003" t="s">
        <v>170</v>
      </c>
      <c r="E29" s="1001" t="s">
        <v>1274</v>
      </c>
      <c r="F29" s="929">
        <v>2.87</v>
      </c>
      <c r="G29" s="1004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5">
        <f t="shared" si="4"/>
        <v>0</v>
      </c>
      <c r="M29" s="1006">
        <f t="shared" si="9"/>
        <v>0.20000000000000018</v>
      </c>
      <c r="N29" s="1006">
        <v>0</v>
      </c>
      <c r="O29" s="1006">
        <v>7.0000000000000007E-2</v>
      </c>
      <c r="P29" s="1006">
        <v>2.6</v>
      </c>
      <c r="Q29" s="1006">
        <v>0</v>
      </c>
      <c r="R29" s="1007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5" t="s">
        <v>1249</v>
      </c>
      <c r="AA29" s="1008" t="s">
        <v>40</v>
      </c>
      <c r="AB29" s="1005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1">
        <v>19</v>
      </c>
      <c r="C30" s="1002">
        <v>1.155</v>
      </c>
      <c r="D30" s="1003" t="s">
        <v>171</v>
      </c>
      <c r="E30" s="1001" t="s">
        <v>1274</v>
      </c>
      <c r="F30" s="929">
        <v>3.19</v>
      </c>
      <c r="G30" s="1004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5">
        <f t="shared" si="4"/>
        <v>0</v>
      </c>
      <c r="M30" s="1006">
        <f t="shared" si="9"/>
        <v>2</v>
      </c>
      <c r="N30" s="1006">
        <v>0</v>
      </c>
      <c r="O30" s="1006">
        <v>1.19</v>
      </c>
      <c r="P30" s="1006">
        <v>0</v>
      </c>
      <c r="Q30" s="1006">
        <v>0</v>
      </c>
      <c r="R30" s="1007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5" t="s">
        <v>1249</v>
      </c>
      <c r="AA30" s="1008" t="s">
        <v>40</v>
      </c>
      <c r="AB30" s="1005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1">
        <v>20</v>
      </c>
      <c r="C31" s="1052">
        <v>1.1739999999999999</v>
      </c>
      <c r="D31" s="1053" t="s">
        <v>1067</v>
      </c>
      <c r="E31" s="1001" t="s">
        <v>1274</v>
      </c>
      <c r="F31" s="929">
        <v>0.57999999999999996</v>
      </c>
      <c r="G31" s="1004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5">
        <f t="shared" si="4"/>
        <v>0</v>
      </c>
      <c r="M31" s="1006">
        <f t="shared" si="9"/>
        <v>0.57999999999999996</v>
      </c>
      <c r="N31" s="1006">
        <v>0</v>
      </c>
      <c r="O31" s="1006">
        <v>0</v>
      </c>
      <c r="P31" s="1006">
        <v>0</v>
      </c>
      <c r="Q31" s="1006">
        <v>0</v>
      </c>
      <c r="R31" s="1007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5"/>
      <c r="AA31" s="1008" t="s">
        <v>40</v>
      </c>
      <c r="AB31" s="1005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1" t="s">
        <v>1258</v>
      </c>
      <c r="E32" s="1442"/>
      <c r="F32" s="1078">
        <f>SUM(F12:F31)</f>
        <v>43.849999999999994</v>
      </c>
      <c r="G32" s="1078"/>
      <c r="H32" s="1078">
        <f>M32/F32*100</f>
        <v>91.197263397947566</v>
      </c>
      <c r="I32" s="1078">
        <f>N32/$F32*100</f>
        <v>0</v>
      </c>
      <c r="J32" s="1078">
        <f t="shared" ref="J32:L32" si="10">O32/$F32*100</f>
        <v>2.8734321550741169</v>
      </c>
      <c r="K32" s="1078">
        <f t="shared" si="10"/>
        <v>5.9293044469783363</v>
      </c>
      <c r="L32" s="1078">
        <f t="shared" si="10"/>
        <v>0</v>
      </c>
      <c r="M32" s="1078">
        <f t="shared" ref="M32:Q32" si="11">SUM(M12:M31)</f>
        <v>39.99</v>
      </c>
      <c r="N32" s="1078">
        <f t="shared" si="11"/>
        <v>0</v>
      </c>
      <c r="O32" s="1078">
        <f t="shared" si="11"/>
        <v>1.26</v>
      </c>
      <c r="P32" s="1078">
        <f t="shared" si="11"/>
        <v>2.6</v>
      </c>
      <c r="Q32" s="1078">
        <f t="shared" si="11"/>
        <v>0</v>
      </c>
      <c r="R32" s="1078">
        <f>SUM(R12:R31)</f>
        <v>31.28</v>
      </c>
      <c r="S32" s="1078">
        <f>R32/F32*100</f>
        <v>71.334093500570134</v>
      </c>
      <c r="T32" s="1078">
        <f>SUM(T12:T31)</f>
        <v>8.6999999999999993</v>
      </c>
      <c r="U32" s="1078">
        <f>T32/F32*100</f>
        <v>19.840364880273661</v>
      </c>
      <c r="V32" s="1078">
        <f>SUM(V12:V31)</f>
        <v>0.47000000000000003</v>
      </c>
      <c r="W32" s="1079">
        <f>V32/F32*100</f>
        <v>1.0718358038768532</v>
      </c>
      <c r="X32" s="1078">
        <f>SUM(X12:X31)</f>
        <v>3.4000000000000004</v>
      </c>
      <c r="Y32" s="1079">
        <f>X32/F32*100</f>
        <v>7.7537058152793632</v>
      </c>
      <c r="Z32" s="1080"/>
      <c r="AA32" s="1081"/>
      <c r="AB32" s="1080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3" t="s">
        <v>1259</v>
      </c>
      <c r="E33" s="1414"/>
      <c r="F33" s="1414"/>
      <c r="G33" s="1414"/>
      <c r="H33" s="1414"/>
      <c r="I33" s="1414"/>
      <c r="J33" s="1414"/>
      <c r="K33" s="1414"/>
      <c r="L33" s="1414"/>
      <c r="M33" s="1414"/>
      <c r="N33" s="1414"/>
      <c r="O33" s="1067"/>
      <c r="P33" s="1067"/>
      <c r="Q33" s="1067"/>
      <c r="R33" s="1068">
        <f>R32/F32*100</f>
        <v>71.334093500570134</v>
      </c>
      <c r="S33" s="1069"/>
      <c r="T33" s="1070">
        <f>T32/F32*100</f>
        <v>19.840364880273661</v>
      </c>
      <c r="U33" s="1071"/>
      <c r="V33" s="1072">
        <f>V32/F32*100</f>
        <v>1.0718358038768532</v>
      </c>
      <c r="W33" s="1071"/>
      <c r="X33" s="1073">
        <f>X32/F32*100</f>
        <v>7.7537058152793632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6">
        <f>R33+T33</f>
        <v>91.174458380843788</v>
      </c>
      <c r="S34" s="1407"/>
      <c r="T34" s="1407"/>
      <c r="U34" s="1408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1"/>
      <c r="AG34" s="1411"/>
      <c r="AH34" s="1411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6">
        <f>SUM(V33:Y33)</f>
        <v>8.8255416191562155</v>
      </c>
      <c r="W35" s="1407"/>
      <c r="X35" s="1407"/>
      <c r="Y35" s="1408"/>
      <c r="Z35" s="930"/>
      <c r="AA35" s="931"/>
      <c r="AB35" s="1415"/>
      <c r="AC35" s="1416"/>
      <c r="AD35" s="1416"/>
      <c r="AE35" s="1416"/>
      <c r="AF35" s="1412"/>
      <c r="AG35" s="1412"/>
      <c r="AH35" s="1412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8" t="s">
        <v>835</v>
      </c>
      <c r="C7" s="1419" t="s">
        <v>2</v>
      </c>
      <c r="D7" s="1422" t="s">
        <v>3</v>
      </c>
      <c r="E7" s="1425" t="s">
        <v>1231</v>
      </c>
      <c r="F7" s="1428" t="s">
        <v>1285</v>
      </c>
      <c r="G7" s="1431" t="s">
        <v>1033</v>
      </c>
      <c r="H7" s="1434" t="s">
        <v>1238</v>
      </c>
      <c r="I7" s="1434"/>
      <c r="J7" s="1434"/>
      <c r="K7" s="1434"/>
      <c r="L7" s="1435"/>
      <c r="M7" s="1434" t="s">
        <v>1286</v>
      </c>
      <c r="N7" s="1434"/>
      <c r="O7" s="1434"/>
      <c r="P7" s="1434"/>
      <c r="Q7" s="1435"/>
      <c r="R7" s="1438" t="s">
        <v>1239</v>
      </c>
      <c r="S7" s="1439"/>
      <c r="T7" s="1439"/>
      <c r="U7" s="1439"/>
      <c r="V7" s="1439"/>
      <c r="W7" s="1439"/>
      <c r="X7" s="1439"/>
      <c r="Y7" s="1440"/>
      <c r="Z7" s="1418" t="s">
        <v>1240</v>
      </c>
      <c r="AA7" s="1425" t="s">
        <v>1241</v>
      </c>
      <c r="AB7" s="1425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8"/>
      <c r="C8" s="1420"/>
      <c r="D8" s="1423"/>
      <c r="E8" s="1426"/>
      <c r="F8" s="1429"/>
      <c r="G8" s="1432"/>
      <c r="H8" s="1436"/>
      <c r="I8" s="1436"/>
      <c r="J8" s="1436"/>
      <c r="K8" s="1436"/>
      <c r="L8" s="1437"/>
      <c r="M8" s="1436"/>
      <c r="N8" s="1436"/>
      <c r="O8" s="1436"/>
      <c r="P8" s="1436"/>
      <c r="Q8" s="1437"/>
      <c r="R8" s="1405" t="s">
        <v>12</v>
      </c>
      <c r="S8" s="1405"/>
      <c r="T8" s="1405" t="s">
        <v>13</v>
      </c>
      <c r="U8" s="1405"/>
      <c r="V8" s="1405" t="s">
        <v>1244</v>
      </c>
      <c r="W8" s="1405"/>
      <c r="X8" s="1405" t="s">
        <v>1245</v>
      </c>
      <c r="Y8" s="1405"/>
      <c r="Z8" s="1418"/>
      <c r="AA8" s="1426"/>
      <c r="AB8" s="1426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8"/>
      <c r="C9" s="1421"/>
      <c r="D9" s="1424"/>
      <c r="E9" s="1427"/>
      <c r="F9" s="1430"/>
      <c r="G9" s="1433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8"/>
      <c r="AA9" s="964" t="s">
        <v>1246</v>
      </c>
      <c r="AB9" s="1427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5"/>
      <c r="C11" s="1036"/>
      <c r="D11" s="1035" t="str">
        <f>"KECAMATAN "&amp;E12&amp;""</f>
        <v>KECAMATAN KUTASARI</v>
      </c>
      <c r="E11" s="1036"/>
      <c r="F11" s="1037"/>
      <c r="G11" s="1038"/>
      <c r="H11" s="1039"/>
      <c r="I11" s="1040"/>
      <c r="J11" s="1039"/>
      <c r="K11" s="1039"/>
      <c r="L11" s="1040"/>
      <c r="M11" s="1041"/>
      <c r="N11" s="1041"/>
      <c r="O11" s="1039"/>
      <c r="P11" s="1041"/>
      <c r="Q11" s="1041"/>
      <c r="R11" s="1040"/>
      <c r="S11" s="1040"/>
      <c r="T11" s="1040"/>
      <c r="U11" s="1040"/>
      <c r="V11" s="1040"/>
      <c r="W11" s="1040"/>
      <c r="X11" s="1040"/>
      <c r="Y11" s="1040"/>
      <c r="Z11" s="1040"/>
      <c r="AA11" s="1036"/>
      <c r="AB11" s="1040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2">
        <v>1</v>
      </c>
      <c r="C12" s="1043">
        <v>1.123</v>
      </c>
      <c r="D12" s="1044" t="s">
        <v>139</v>
      </c>
      <c r="E12" s="1042" t="s">
        <v>1273</v>
      </c>
      <c r="F12" s="1045">
        <v>4.5199999999999996</v>
      </c>
      <c r="G12" s="1046">
        <v>7</v>
      </c>
      <c r="H12" s="1047">
        <f>M12/F12*100</f>
        <v>100</v>
      </c>
      <c r="I12" s="1047">
        <f>N12/F12*100</f>
        <v>0</v>
      </c>
      <c r="J12" s="1047">
        <f>O12/F12*100</f>
        <v>0</v>
      </c>
      <c r="K12" s="1047">
        <f>P12/F12*100</f>
        <v>0</v>
      </c>
      <c r="L12" s="1048">
        <f>Q12/F12*100</f>
        <v>0</v>
      </c>
      <c r="M12" s="1049">
        <f>F12-N12-O12-P12-Q12</f>
        <v>4.5199999999999996</v>
      </c>
      <c r="N12" s="1049"/>
      <c r="O12" s="1049"/>
      <c r="P12" s="1049">
        <v>0</v>
      </c>
      <c r="Q12" s="1049"/>
      <c r="R12" s="1050">
        <v>4.5199999999999996</v>
      </c>
      <c r="S12" s="1047">
        <f t="shared" ref="S12:S31" si="0">(R12/F12)*100</f>
        <v>100</v>
      </c>
      <c r="T12" s="1041">
        <v>0</v>
      </c>
      <c r="U12" s="1047">
        <f t="shared" ref="U12:U31" si="1">SUM(T12/F12)*100</f>
        <v>0</v>
      </c>
      <c r="V12" s="1041">
        <v>0</v>
      </c>
      <c r="W12" s="1047">
        <f t="shared" ref="W12:W31" si="2">SUM(V12/F12)*100</f>
        <v>0</v>
      </c>
      <c r="X12" s="1041">
        <v>0</v>
      </c>
      <c r="Y12" s="1047">
        <f t="shared" ref="Y12:Y31" si="3">SUM(X12/F12)</f>
        <v>0</v>
      </c>
      <c r="Z12" s="1048" t="s">
        <v>1249</v>
      </c>
      <c r="AA12" s="1051" t="s">
        <v>40</v>
      </c>
      <c r="AB12" s="1048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2">
        <v>2</v>
      </c>
      <c r="C13" s="1043">
        <v>1.1240000000000001</v>
      </c>
      <c r="D13" s="1044" t="s">
        <v>140</v>
      </c>
      <c r="E13" s="1042" t="s">
        <v>1273</v>
      </c>
      <c r="F13" s="1045">
        <v>3.45</v>
      </c>
      <c r="G13" s="1046">
        <v>5</v>
      </c>
      <c r="H13" s="1047">
        <f t="shared" ref="H13:H31" si="4">M13/F13*100</f>
        <v>100</v>
      </c>
      <c r="I13" s="1047">
        <f t="shared" ref="I13:I31" si="5">N13/F13*100</f>
        <v>0</v>
      </c>
      <c r="J13" s="1047">
        <f t="shared" ref="J13:J31" si="6">O13/F13*100</f>
        <v>0</v>
      </c>
      <c r="K13" s="1047">
        <f t="shared" ref="K13:K31" si="7">P13/F13*100</f>
        <v>0</v>
      </c>
      <c r="L13" s="1048">
        <f t="shared" ref="L13:L31" si="8">Q13/F13*100</f>
        <v>0</v>
      </c>
      <c r="M13" s="1049">
        <f t="shared" ref="M13:M31" si="9">F13-N13-O13-P13-Q13</f>
        <v>3.45</v>
      </c>
      <c r="N13" s="1049"/>
      <c r="O13" s="1049"/>
      <c r="P13" s="1049">
        <v>0</v>
      </c>
      <c r="Q13" s="1049"/>
      <c r="R13" s="1050">
        <v>3.05</v>
      </c>
      <c r="S13" s="1047">
        <f t="shared" si="0"/>
        <v>88.405797101449267</v>
      </c>
      <c r="T13" s="1041">
        <v>0.4</v>
      </c>
      <c r="U13" s="1047">
        <f t="shared" si="1"/>
        <v>11.594202898550725</v>
      </c>
      <c r="V13" s="1041">
        <v>0</v>
      </c>
      <c r="W13" s="1047">
        <f t="shared" si="2"/>
        <v>0</v>
      </c>
      <c r="X13" s="1041">
        <v>0</v>
      </c>
      <c r="Y13" s="1047">
        <f t="shared" si="3"/>
        <v>0</v>
      </c>
      <c r="Z13" s="1048" t="s">
        <v>1249</v>
      </c>
      <c r="AA13" s="1051" t="s">
        <v>40</v>
      </c>
      <c r="AB13" s="1048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2">
        <v>3</v>
      </c>
      <c r="C14" s="1043">
        <v>1.125</v>
      </c>
      <c r="D14" s="1044" t="s">
        <v>141</v>
      </c>
      <c r="E14" s="1042" t="s">
        <v>1273</v>
      </c>
      <c r="F14" s="1045">
        <v>4.8499999999999996</v>
      </c>
      <c r="G14" s="1046">
        <v>3.5</v>
      </c>
      <c r="H14" s="1047">
        <f t="shared" si="4"/>
        <v>100</v>
      </c>
      <c r="I14" s="1047">
        <f t="shared" si="5"/>
        <v>0</v>
      </c>
      <c r="J14" s="1047">
        <f t="shared" si="6"/>
        <v>0</v>
      </c>
      <c r="K14" s="1047">
        <f t="shared" si="7"/>
        <v>0</v>
      </c>
      <c r="L14" s="1048">
        <f t="shared" si="8"/>
        <v>0</v>
      </c>
      <c r="M14" s="1049">
        <f t="shared" si="9"/>
        <v>4.8499999999999996</v>
      </c>
      <c r="N14" s="1049"/>
      <c r="O14" s="1049"/>
      <c r="P14" s="1049">
        <v>0</v>
      </c>
      <c r="Q14" s="1049"/>
      <c r="R14" s="1050">
        <v>3.45</v>
      </c>
      <c r="S14" s="1047">
        <f t="shared" si="0"/>
        <v>71.134020618556718</v>
      </c>
      <c r="T14" s="1041">
        <v>1.2</v>
      </c>
      <c r="U14" s="1047">
        <f t="shared" si="1"/>
        <v>24.742268041237114</v>
      </c>
      <c r="V14" s="1041">
        <v>0.2</v>
      </c>
      <c r="W14" s="1047">
        <f t="shared" si="2"/>
        <v>4.123711340206186</v>
      </c>
      <c r="X14" s="1041">
        <v>0</v>
      </c>
      <c r="Y14" s="1047">
        <f t="shared" si="3"/>
        <v>0</v>
      </c>
      <c r="Z14" s="1048" t="s">
        <v>1249</v>
      </c>
      <c r="AA14" s="1051" t="s">
        <v>40</v>
      </c>
      <c r="AB14" s="1048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2">
        <v>4</v>
      </c>
      <c r="C15" s="1043">
        <v>1.1259999999999999</v>
      </c>
      <c r="D15" s="1044" t="s">
        <v>142</v>
      </c>
      <c r="E15" s="1042" t="s">
        <v>1273</v>
      </c>
      <c r="F15" s="1045">
        <v>7.82</v>
      </c>
      <c r="G15" s="1046">
        <v>3</v>
      </c>
      <c r="H15" s="1047">
        <f t="shared" si="4"/>
        <v>100</v>
      </c>
      <c r="I15" s="1047">
        <f t="shared" si="5"/>
        <v>0</v>
      </c>
      <c r="J15" s="1047">
        <f t="shared" si="6"/>
        <v>0</v>
      </c>
      <c r="K15" s="1047">
        <f t="shared" si="7"/>
        <v>0</v>
      </c>
      <c r="L15" s="1048">
        <f t="shared" si="8"/>
        <v>0</v>
      </c>
      <c r="M15" s="1049">
        <f t="shared" si="9"/>
        <v>7.82</v>
      </c>
      <c r="N15" s="1049"/>
      <c r="O15" s="1049"/>
      <c r="P15" s="1049">
        <v>0</v>
      </c>
      <c r="Q15" s="1049"/>
      <c r="R15" s="1050">
        <v>3.6</v>
      </c>
      <c r="S15" s="1047">
        <f t="shared" si="0"/>
        <v>46.035805626598467</v>
      </c>
      <c r="T15" s="1041">
        <v>2.42</v>
      </c>
      <c r="U15" s="1047">
        <f t="shared" si="1"/>
        <v>30.946291560102303</v>
      </c>
      <c r="V15" s="1041">
        <v>1.8</v>
      </c>
      <c r="W15" s="1047">
        <f t="shared" si="2"/>
        <v>23.017902813299234</v>
      </c>
      <c r="X15" s="1041">
        <v>0</v>
      </c>
      <c r="Y15" s="1047">
        <f t="shared" si="3"/>
        <v>0</v>
      </c>
      <c r="Z15" s="1048" t="s">
        <v>1249</v>
      </c>
      <c r="AA15" s="1051" t="s">
        <v>40</v>
      </c>
      <c r="AB15" s="1048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2">
        <v>5</v>
      </c>
      <c r="C16" s="1043">
        <v>1.127</v>
      </c>
      <c r="D16" s="1044" t="s">
        <v>143</v>
      </c>
      <c r="E16" s="1042" t="s">
        <v>1273</v>
      </c>
      <c r="F16" s="1045">
        <v>1.85</v>
      </c>
      <c r="G16" s="1046">
        <v>4</v>
      </c>
      <c r="H16" s="1047">
        <f t="shared" si="4"/>
        <v>89.189189189189193</v>
      </c>
      <c r="I16" s="1047">
        <f t="shared" si="5"/>
        <v>0</v>
      </c>
      <c r="J16" s="1047">
        <f t="shared" si="6"/>
        <v>0</v>
      </c>
      <c r="K16" s="1047">
        <f t="shared" si="7"/>
        <v>10.810810810810811</v>
      </c>
      <c r="L16" s="1048">
        <f t="shared" si="8"/>
        <v>0</v>
      </c>
      <c r="M16" s="1049">
        <f t="shared" si="9"/>
        <v>1.6500000000000001</v>
      </c>
      <c r="N16" s="1049"/>
      <c r="O16" s="1049"/>
      <c r="P16" s="1049">
        <v>0.19999999999999998</v>
      </c>
      <c r="Q16" s="1049"/>
      <c r="R16" s="1050">
        <v>0.85</v>
      </c>
      <c r="S16" s="1047">
        <f t="shared" si="0"/>
        <v>45.945945945945944</v>
      </c>
      <c r="T16" s="1041">
        <v>0.8</v>
      </c>
      <c r="U16" s="1047">
        <f t="shared" si="1"/>
        <v>43.243243243243242</v>
      </c>
      <c r="V16" s="1041">
        <v>0</v>
      </c>
      <c r="W16" s="1047">
        <f t="shared" si="2"/>
        <v>0</v>
      </c>
      <c r="X16" s="1041">
        <v>0.2</v>
      </c>
      <c r="Y16" s="1047">
        <f t="shared" si="3"/>
        <v>0.10810810810810811</v>
      </c>
      <c r="Z16" s="1048" t="s">
        <v>1249</v>
      </c>
      <c r="AA16" s="1051" t="s">
        <v>40</v>
      </c>
      <c r="AB16" s="1048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2">
        <v>6</v>
      </c>
      <c r="C17" s="1043">
        <v>1.1279999999999999</v>
      </c>
      <c r="D17" s="1044" t="s">
        <v>144</v>
      </c>
      <c r="E17" s="1042" t="s">
        <v>1273</v>
      </c>
      <c r="F17" s="1045">
        <v>2.2799999999999998</v>
      </c>
      <c r="G17" s="1046">
        <v>3</v>
      </c>
      <c r="H17" s="1047">
        <f t="shared" si="4"/>
        <v>100</v>
      </c>
      <c r="I17" s="1047">
        <f t="shared" si="5"/>
        <v>0</v>
      </c>
      <c r="J17" s="1047">
        <f t="shared" si="6"/>
        <v>0</v>
      </c>
      <c r="K17" s="1047">
        <f t="shared" si="7"/>
        <v>0</v>
      </c>
      <c r="L17" s="1048">
        <f t="shared" si="8"/>
        <v>0</v>
      </c>
      <c r="M17" s="1049">
        <f t="shared" si="9"/>
        <v>2.2799999999999998</v>
      </c>
      <c r="N17" s="1049"/>
      <c r="O17" s="1049"/>
      <c r="P17" s="1049">
        <v>0</v>
      </c>
      <c r="Q17" s="1049"/>
      <c r="R17" s="1050">
        <v>1.68</v>
      </c>
      <c r="S17" s="1047">
        <f t="shared" si="0"/>
        <v>73.684210526315795</v>
      </c>
      <c r="T17" s="1041">
        <v>0.4</v>
      </c>
      <c r="U17" s="1047">
        <f t="shared" si="1"/>
        <v>17.543859649122808</v>
      </c>
      <c r="V17" s="1041">
        <v>0.2</v>
      </c>
      <c r="W17" s="1047">
        <f t="shared" si="2"/>
        <v>8.7719298245614041</v>
      </c>
      <c r="X17" s="1041">
        <v>0</v>
      </c>
      <c r="Y17" s="1047">
        <f t="shared" si="3"/>
        <v>0</v>
      </c>
      <c r="Z17" s="1048" t="s">
        <v>1249</v>
      </c>
      <c r="AA17" s="1051" t="s">
        <v>40</v>
      </c>
      <c r="AB17" s="1048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2">
        <v>7</v>
      </c>
      <c r="C18" s="1043">
        <v>1.129</v>
      </c>
      <c r="D18" s="1044" t="s">
        <v>145</v>
      </c>
      <c r="E18" s="1042" t="s">
        <v>1273</v>
      </c>
      <c r="F18" s="1045">
        <v>2.67</v>
      </c>
      <c r="G18" s="1046">
        <v>4</v>
      </c>
      <c r="H18" s="1047">
        <f t="shared" si="4"/>
        <v>100</v>
      </c>
      <c r="I18" s="1047">
        <f t="shared" si="5"/>
        <v>0</v>
      </c>
      <c r="J18" s="1047">
        <f t="shared" si="6"/>
        <v>0</v>
      </c>
      <c r="K18" s="1047">
        <f t="shared" si="7"/>
        <v>0</v>
      </c>
      <c r="L18" s="1048">
        <f t="shared" si="8"/>
        <v>0</v>
      </c>
      <c r="M18" s="1049">
        <f t="shared" si="9"/>
        <v>2.67</v>
      </c>
      <c r="N18" s="1049"/>
      <c r="O18" s="1049"/>
      <c r="P18" s="1049">
        <v>0</v>
      </c>
      <c r="Q18" s="1049"/>
      <c r="R18" s="1050">
        <v>2.27</v>
      </c>
      <c r="S18" s="1047">
        <f t="shared" si="0"/>
        <v>85.018726591760313</v>
      </c>
      <c r="T18" s="1041">
        <v>0.4</v>
      </c>
      <c r="U18" s="1047">
        <f t="shared" si="1"/>
        <v>14.981273408239701</v>
      </c>
      <c r="V18" s="1041">
        <v>0</v>
      </c>
      <c r="W18" s="1047">
        <f t="shared" si="2"/>
        <v>0</v>
      </c>
      <c r="X18" s="1041">
        <v>0</v>
      </c>
      <c r="Y18" s="1047">
        <f t="shared" si="3"/>
        <v>0</v>
      </c>
      <c r="Z18" s="1048" t="s">
        <v>1249</v>
      </c>
      <c r="AA18" s="1051" t="s">
        <v>40</v>
      </c>
      <c r="AB18" s="1048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2">
        <v>8</v>
      </c>
      <c r="C19" s="1043" t="s">
        <v>1086</v>
      </c>
      <c r="D19" s="1044" t="s">
        <v>146</v>
      </c>
      <c r="E19" s="1042" t="s">
        <v>1273</v>
      </c>
      <c r="F19" s="1045">
        <v>2.48</v>
      </c>
      <c r="G19" s="1046">
        <v>4</v>
      </c>
      <c r="H19" s="1047">
        <f t="shared" si="4"/>
        <v>100</v>
      </c>
      <c r="I19" s="1047">
        <f t="shared" si="5"/>
        <v>0</v>
      </c>
      <c r="J19" s="1047">
        <f t="shared" si="6"/>
        <v>0</v>
      </c>
      <c r="K19" s="1047">
        <f t="shared" si="7"/>
        <v>0</v>
      </c>
      <c r="L19" s="1048">
        <f t="shared" si="8"/>
        <v>0</v>
      </c>
      <c r="M19" s="1049">
        <f t="shared" si="9"/>
        <v>2.48</v>
      </c>
      <c r="N19" s="1049"/>
      <c r="O19" s="1049"/>
      <c r="P19" s="1049">
        <v>0</v>
      </c>
      <c r="Q19" s="1049"/>
      <c r="R19" s="1050">
        <v>2.2799999999999998</v>
      </c>
      <c r="S19" s="1047">
        <f t="shared" si="0"/>
        <v>91.935483870967744</v>
      </c>
      <c r="T19" s="1041">
        <v>0</v>
      </c>
      <c r="U19" s="1047">
        <f t="shared" si="1"/>
        <v>0</v>
      </c>
      <c r="V19" s="1041">
        <v>0.2</v>
      </c>
      <c r="W19" s="1047">
        <f t="shared" si="2"/>
        <v>8.0645161290322598</v>
      </c>
      <c r="X19" s="1041">
        <v>0</v>
      </c>
      <c r="Y19" s="1047">
        <f t="shared" si="3"/>
        <v>0</v>
      </c>
      <c r="Z19" s="1048" t="s">
        <v>1249</v>
      </c>
      <c r="AA19" s="1051" t="s">
        <v>40</v>
      </c>
      <c r="AB19" s="1048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2">
        <v>9</v>
      </c>
      <c r="C20" s="1043">
        <v>1.131</v>
      </c>
      <c r="D20" s="1044" t="s">
        <v>147</v>
      </c>
      <c r="E20" s="1042" t="s">
        <v>1273</v>
      </c>
      <c r="F20" s="1045">
        <v>0.82</v>
      </c>
      <c r="G20" s="1046">
        <v>4</v>
      </c>
      <c r="H20" s="1047">
        <f t="shared" si="4"/>
        <v>100</v>
      </c>
      <c r="I20" s="1047">
        <f t="shared" si="5"/>
        <v>0</v>
      </c>
      <c r="J20" s="1047">
        <f t="shared" si="6"/>
        <v>0</v>
      </c>
      <c r="K20" s="1047">
        <f t="shared" si="7"/>
        <v>0</v>
      </c>
      <c r="L20" s="1048">
        <f t="shared" si="8"/>
        <v>0</v>
      </c>
      <c r="M20" s="1049">
        <f t="shared" si="9"/>
        <v>0.82</v>
      </c>
      <c r="N20" s="1049"/>
      <c r="O20" s="1049"/>
      <c r="P20" s="1049">
        <v>0</v>
      </c>
      <c r="Q20" s="1049"/>
      <c r="R20" s="1050">
        <v>0.02</v>
      </c>
      <c r="S20" s="1047">
        <f t="shared" si="0"/>
        <v>2.4390243902439024</v>
      </c>
      <c r="T20" s="1041">
        <v>0.8</v>
      </c>
      <c r="U20" s="1047">
        <f t="shared" si="1"/>
        <v>97.560975609756113</v>
      </c>
      <c r="V20" s="1041">
        <v>0</v>
      </c>
      <c r="W20" s="1047">
        <f t="shared" si="2"/>
        <v>0</v>
      </c>
      <c r="X20" s="1041">
        <v>0</v>
      </c>
      <c r="Y20" s="1047">
        <f t="shared" si="3"/>
        <v>0</v>
      </c>
      <c r="Z20" s="1048" t="s">
        <v>1249</v>
      </c>
      <c r="AA20" s="1051" t="s">
        <v>40</v>
      </c>
      <c r="AB20" s="1048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2">
        <v>10</v>
      </c>
      <c r="C21" s="1043">
        <v>1.1319999999999999</v>
      </c>
      <c r="D21" s="1044" t="s">
        <v>148</v>
      </c>
      <c r="E21" s="1042" t="s">
        <v>1273</v>
      </c>
      <c r="F21" s="1045">
        <v>1.8</v>
      </c>
      <c r="G21" s="1046">
        <v>6</v>
      </c>
      <c r="H21" s="1047">
        <f t="shared" si="4"/>
        <v>100</v>
      </c>
      <c r="I21" s="1047">
        <f t="shared" si="5"/>
        <v>0</v>
      </c>
      <c r="J21" s="1047">
        <f t="shared" si="6"/>
        <v>0</v>
      </c>
      <c r="K21" s="1047">
        <f t="shared" si="7"/>
        <v>0</v>
      </c>
      <c r="L21" s="1048">
        <f t="shared" si="8"/>
        <v>0</v>
      </c>
      <c r="M21" s="1049">
        <f t="shared" si="9"/>
        <v>1.8</v>
      </c>
      <c r="N21" s="1049"/>
      <c r="O21" s="1049"/>
      <c r="P21" s="1049">
        <v>0</v>
      </c>
      <c r="Q21" s="1049"/>
      <c r="R21" s="1050">
        <v>1.8</v>
      </c>
      <c r="S21" s="1047">
        <f t="shared" si="0"/>
        <v>100</v>
      </c>
      <c r="T21" s="1041">
        <v>0</v>
      </c>
      <c r="U21" s="1047">
        <f t="shared" si="1"/>
        <v>0</v>
      </c>
      <c r="V21" s="1041">
        <v>0</v>
      </c>
      <c r="W21" s="1047">
        <f t="shared" si="2"/>
        <v>0</v>
      </c>
      <c r="X21" s="1041">
        <v>0</v>
      </c>
      <c r="Y21" s="1047">
        <f t="shared" si="3"/>
        <v>0</v>
      </c>
      <c r="Z21" s="1048" t="s">
        <v>1249</v>
      </c>
      <c r="AA21" s="1051" t="s">
        <v>40</v>
      </c>
      <c r="AB21" s="1048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2">
        <v>11</v>
      </c>
      <c r="C22" s="1043">
        <v>1.133</v>
      </c>
      <c r="D22" s="1044" t="s">
        <v>149</v>
      </c>
      <c r="E22" s="1042" t="s">
        <v>1273</v>
      </c>
      <c r="F22" s="1045">
        <v>3.78</v>
      </c>
      <c r="G22" s="1046">
        <v>3</v>
      </c>
      <c r="H22" s="1047">
        <f t="shared" si="4"/>
        <v>100</v>
      </c>
      <c r="I22" s="1047">
        <f t="shared" si="5"/>
        <v>0</v>
      </c>
      <c r="J22" s="1047">
        <f t="shared" si="6"/>
        <v>0</v>
      </c>
      <c r="K22" s="1047">
        <f t="shared" si="7"/>
        <v>0</v>
      </c>
      <c r="L22" s="1048">
        <f t="shared" si="8"/>
        <v>0</v>
      </c>
      <c r="M22" s="1049">
        <f t="shared" si="9"/>
        <v>3.78</v>
      </c>
      <c r="N22" s="1049"/>
      <c r="O22" s="1049"/>
      <c r="P22" s="1049">
        <v>0</v>
      </c>
      <c r="Q22" s="1049"/>
      <c r="R22" s="1050">
        <v>3.78</v>
      </c>
      <c r="S22" s="1047">
        <f t="shared" si="0"/>
        <v>100</v>
      </c>
      <c r="T22" s="1041">
        <v>0</v>
      </c>
      <c r="U22" s="1047">
        <f t="shared" si="1"/>
        <v>0</v>
      </c>
      <c r="V22" s="1041">
        <v>0</v>
      </c>
      <c r="W22" s="1047">
        <f t="shared" si="2"/>
        <v>0</v>
      </c>
      <c r="X22" s="1041">
        <v>0</v>
      </c>
      <c r="Y22" s="1047">
        <f t="shared" si="3"/>
        <v>0</v>
      </c>
      <c r="Z22" s="1048" t="s">
        <v>1249</v>
      </c>
      <c r="AA22" s="1051" t="s">
        <v>40</v>
      </c>
      <c r="AB22" s="1048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2">
        <v>12</v>
      </c>
      <c r="C23" s="1043">
        <v>1.1339999999999999</v>
      </c>
      <c r="D23" s="1044" t="s">
        <v>150</v>
      </c>
      <c r="E23" s="1042" t="s">
        <v>1273</v>
      </c>
      <c r="F23" s="1045">
        <v>3.33</v>
      </c>
      <c r="G23" s="1046">
        <v>3.6</v>
      </c>
      <c r="H23" s="1047">
        <f t="shared" si="4"/>
        <v>93.993993993993982</v>
      </c>
      <c r="I23" s="1047">
        <f t="shared" si="5"/>
        <v>0</v>
      </c>
      <c r="J23" s="1047">
        <f t="shared" si="6"/>
        <v>0</v>
      </c>
      <c r="K23" s="1047">
        <f t="shared" si="7"/>
        <v>6.0060060060060056</v>
      </c>
      <c r="L23" s="1048">
        <f t="shared" si="8"/>
        <v>0</v>
      </c>
      <c r="M23" s="1049">
        <f t="shared" si="9"/>
        <v>3.13</v>
      </c>
      <c r="N23" s="1049"/>
      <c r="O23" s="1049"/>
      <c r="P23" s="1049">
        <v>0.2</v>
      </c>
      <c r="Q23" s="1049"/>
      <c r="R23" s="1050">
        <v>2.33</v>
      </c>
      <c r="S23" s="1047">
        <f t="shared" si="0"/>
        <v>69.969969969969966</v>
      </c>
      <c r="T23" s="1041">
        <v>0.2</v>
      </c>
      <c r="U23" s="1047">
        <f t="shared" si="1"/>
        <v>6.0060060060060056</v>
      </c>
      <c r="V23" s="1041">
        <v>0.6</v>
      </c>
      <c r="W23" s="1047">
        <f t="shared" si="2"/>
        <v>18.018018018018019</v>
      </c>
      <c r="X23" s="1041">
        <v>0.2</v>
      </c>
      <c r="Y23" s="1047">
        <f t="shared" si="3"/>
        <v>6.006006006006006E-2</v>
      </c>
      <c r="Z23" s="1048" t="s">
        <v>1249</v>
      </c>
      <c r="AA23" s="1051" t="s">
        <v>40</v>
      </c>
      <c r="AB23" s="1048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2">
        <v>13</v>
      </c>
      <c r="C24" s="1043">
        <v>1.135</v>
      </c>
      <c r="D24" s="1044" t="s">
        <v>151</v>
      </c>
      <c r="E24" s="1042" t="s">
        <v>1273</v>
      </c>
      <c r="F24" s="1045">
        <v>1.68</v>
      </c>
      <c r="G24" s="1046">
        <v>3</v>
      </c>
      <c r="H24" s="1047">
        <f t="shared" si="4"/>
        <v>16.666666666666668</v>
      </c>
      <c r="I24" s="1047">
        <f t="shared" si="5"/>
        <v>0</v>
      </c>
      <c r="J24" s="1047">
        <f t="shared" si="6"/>
        <v>0</v>
      </c>
      <c r="K24" s="1047">
        <f t="shared" si="7"/>
        <v>83.333333333333329</v>
      </c>
      <c r="L24" s="1048">
        <f t="shared" si="8"/>
        <v>0</v>
      </c>
      <c r="M24" s="1049">
        <f t="shared" si="9"/>
        <v>0.28000000000000003</v>
      </c>
      <c r="N24" s="1049"/>
      <c r="O24" s="1049"/>
      <c r="P24" s="1049">
        <v>1.4</v>
      </c>
      <c r="Q24" s="1049"/>
      <c r="R24" s="1041">
        <v>0</v>
      </c>
      <c r="S24" s="1047">
        <f t="shared" si="0"/>
        <v>0</v>
      </c>
      <c r="T24" s="1041">
        <v>0.28000000000000003</v>
      </c>
      <c r="U24" s="1047">
        <f t="shared" si="1"/>
        <v>16.666666666666668</v>
      </c>
      <c r="V24" s="1041">
        <v>0</v>
      </c>
      <c r="W24" s="1047">
        <f t="shared" si="2"/>
        <v>0</v>
      </c>
      <c r="X24" s="1041">
        <v>1.4</v>
      </c>
      <c r="Y24" s="1047">
        <f t="shared" si="3"/>
        <v>0.83333333333333326</v>
      </c>
      <c r="Z24" s="1048" t="s">
        <v>1249</v>
      </c>
      <c r="AA24" s="1051" t="s">
        <v>40</v>
      </c>
      <c r="AB24" s="1048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2">
        <v>14</v>
      </c>
      <c r="C25" s="1043">
        <v>1.1359999999999999</v>
      </c>
      <c r="D25" s="1044" t="s">
        <v>152</v>
      </c>
      <c r="E25" s="1042" t="s">
        <v>1273</v>
      </c>
      <c r="F25" s="1045">
        <v>5</v>
      </c>
      <c r="G25" s="1046">
        <v>6.3</v>
      </c>
      <c r="H25" s="1047">
        <f t="shared" si="4"/>
        <v>100</v>
      </c>
      <c r="I25" s="1047">
        <f t="shared" si="5"/>
        <v>0</v>
      </c>
      <c r="J25" s="1047">
        <f t="shared" si="6"/>
        <v>0</v>
      </c>
      <c r="K25" s="1047">
        <f t="shared" si="7"/>
        <v>0</v>
      </c>
      <c r="L25" s="1048">
        <f t="shared" si="8"/>
        <v>0</v>
      </c>
      <c r="M25" s="1049">
        <f t="shared" si="9"/>
        <v>5</v>
      </c>
      <c r="N25" s="1049"/>
      <c r="O25" s="1049"/>
      <c r="P25" s="1049">
        <v>0</v>
      </c>
      <c r="Q25" s="1049"/>
      <c r="R25" s="1050">
        <v>3.4</v>
      </c>
      <c r="S25" s="1047">
        <f t="shared" si="0"/>
        <v>68</v>
      </c>
      <c r="T25" s="1041">
        <v>1.6</v>
      </c>
      <c r="U25" s="1047">
        <f t="shared" si="1"/>
        <v>32</v>
      </c>
      <c r="V25" s="1041">
        <v>0</v>
      </c>
      <c r="W25" s="1047">
        <f t="shared" si="2"/>
        <v>0</v>
      </c>
      <c r="X25" s="1041">
        <v>0</v>
      </c>
      <c r="Y25" s="1047">
        <f t="shared" si="3"/>
        <v>0</v>
      </c>
      <c r="Z25" s="1048" t="s">
        <v>1249</v>
      </c>
      <c r="AA25" s="1051" t="s">
        <v>29</v>
      </c>
      <c r="AB25" s="1048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2">
        <v>15</v>
      </c>
      <c r="C26" s="1043">
        <v>1.1679999999999999</v>
      </c>
      <c r="D26" s="1044" t="s">
        <v>1042</v>
      </c>
      <c r="E26" s="1042" t="s">
        <v>1273</v>
      </c>
      <c r="F26" s="1045">
        <v>0.88</v>
      </c>
      <c r="G26" s="1046">
        <v>3</v>
      </c>
      <c r="H26" s="1047">
        <f t="shared" si="4"/>
        <v>0</v>
      </c>
      <c r="I26" s="1047">
        <f t="shared" si="5"/>
        <v>0</v>
      </c>
      <c r="J26" s="1047">
        <f t="shared" si="6"/>
        <v>0</v>
      </c>
      <c r="K26" s="1047">
        <f t="shared" si="7"/>
        <v>100</v>
      </c>
      <c r="L26" s="1048">
        <f t="shared" si="8"/>
        <v>0</v>
      </c>
      <c r="M26" s="1049">
        <f t="shared" si="9"/>
        <v>0</v>
      </c>
      <c r="N26" s="1049"/>
      <c r="O26" s="1049"/>
      <c r="P26" s="1049">
        <v>0.88</v>
      </c>
      <c r="Q26" s="1049"/>
      <c r="R26" s="1050">
        <v>0</v>
      </c>
      <c r="S26" s="1047">
        <f t="shared" si="0"/>
        <v>0</v>
      </c>
      <c r="T26" s="1041">
        <v>0</v>
      </c>
      <c r="U26" s="1047">
        <f t="shared" si="1"/>
        <v>0</v>
      </c>
      <c r="V26" s="1041">
        <v>0</v>
      </c>
      <c r="W26" s="1047">
        <f t="shared" si="2"/>
        <v>0</v>
      </c>
      <c r="X26" s="1041">
        <v>0.88</v>
      </c>
      <c r="Y26" s="1047">
        <f t="shared" si="3"/>
        <v>1</v>
      </c>
      <c r="Z26" s="1048"/>
      <c r="AA26" s="1051" t="s">
        <v>40</v>
      </c>
      <c r="AB26" s="1048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2">
        <v>16</v>
      </c>
      <c r="C27" s="1043">
        <v>1.169</v>
      </c>
      <c r="D27" s="1044" t="s">
        <v>1061</v>
      </c>
      <c r="E27" s="1042" t="s">
        <v>1273</v>
      </c>
      <c r="F27" s="1045">
        <v>1.59</v>
      </c>
      <c r="G27" s="1046">
        <v>3</v>
      </c>
      <c r="H27" s="1047">
        <f t="shared" si="4"/>
        <v>62.264150943396231</v>
      </c>
      <c r="I27" s="1047">
        <f t="shared" si="5"/>
        <v>0</v>
      </c>
      <c r="J27" s="1047">
        <f t="shared" si="6"/>
        <v>0</v>
      </c>
      <c r="K27" s="1047">
        <f t="shared" si="7"/>
        <v>37.735849056603769</v>
      </c>
      <c r="L27" s="1048">
        <f t="shared" si="8"/>
        <v>0</v>
      </c>
      <c r="M27" s="1049">
        <f t="shared" si="9"/>
        <v>0.9900000000000001</v>
      </c>
      <c r="N27" s="1049"/>
      <c r="O27" s="1049"/>
      <c r="P27" s="1049">
        <v>0.6</v>
      </c>
      <c r="Q27" s="1049"/>
      <c r="R27" s="1050">
        <v>0.99</v>
      </c>
      <c r="S27" s="1047">
        <f t="shared" si="0"/>
        <v>62.264150943396224</v>
      </c>
      <c r="T27" s="1041">
        <v>0</v>
      </c>
      <c r="U27" s="1047">
        <f t="shared" si="1"/>
        <v>0</v>
      </c>
      <c r="V27" s="1041">
        <v>0</v>
      </c>
      <c r="W27" s="1047">
        <f t="shared" si="2"/>
        <v>0</v>
      </c>
      <c r="X27" s="1041">
        <v>0.6</v>
      </c>
      <c r="Y27" s="1047">
        <f t="shared" si="3"/>
        <v>0.37735849056603771</v>
      </c>
      <c r="Z27" s="1048"/>
      <c r="AA27" s="1051" t="s">
        <v>40</v>
      </c>
      <c r="AB27" s="1048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2">
        <v>17</v>
      </c>
      <c r="C28" s="1043" t="s">
        <v>1113</v>
      </c>
      <c r="D28" s="1044" t="s">
        <v>1062</v>
      </c>
      <c r="E28" s="1042" t="s">
        <v>1273</v>
      </c>
      <c r="F28" s="1045">
        <v>0.97</v>
      </c>
      <c r="G28" s="1046">
        <v>4</v>
      </c>
      <c r="H28" s="1047">
        <f t="shared" si="4"/>
        <v>100</v>
      </c>
      <c r="I28" s="1047">
        <f t="shared" si="5"/>
        <v>0</v>
      </c>
      <c r="J28" s="1047">
        <f t="shared" si="6"/>
        <v>0</v>
      </c>
      <c r="K28" s="1047">
        <f t="shared" si="7"/>
        <v>0</v>
      </c>
      <c r="L28" s="1048">
        <f t="shared" si="8"/>
        <v>0</v>
      </c>
      <c r="M28" s="1049">
        <f t="shared" si="9"/>
        <v>0.97</v>
      </c>
      <c r="N28" s="1049"/>
      <c r="O28" s="1049"/>
      <c r="P28" s="1049">
        <v>0</v>
      </c>
      <c r="Q28" s="1049"/>
      <c r="R28" s="1050">
        <v>0.97</v>
      </c>
      <c r="S28" s="1047">
        <f t="shared" si="0"/>
        <v>100</v>
      </c>
      <c r="T28" s="1041">
        <v>0</v>
      </c>
      <c r="U28" s="1047">
        <f t="shared" si="1"/>
        <v>0</v>
      </c>
      <c r="V28" s="1041">
        <v>0</v>
      </c>
      <c r="W28" s="1047">
        <f t="shared" si="2"/>
        <v>0</v>
      </c>
      <c r="X28" s="1041">
        <v>0</v>
      </c>
      <c r="Y28" s="1047">
        <f t="shared" si="3"/>
        <v>0</v>
      </c>
      <c r="Z28" s="1048"/>
      <c r="AA28" s="1051" t="s">
        <v>40</v>
      </c>
      <c r="AB28" s="1048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2">
        <v>18</v>
      </c>
      <c r="C29" s="1043">
        <v>1.171</v>
      </c>
      <c r="D29" s="1044" t="s">
        <v>1063</v>
      </c>
      <c r="E29" s="1042" t="s">
        <v>1273</v>
      </c>
      <c r="F29" s="1045">
        <v>1</v>
      </c>
      <c r="G29" s="1046">
        <v>3</v>
      </c>
      <c r="H29" s="1047">
        <f t="shared" si="4"/>
        <v>0</v>
      </c>
      <c r="I29" s="1047">
        <f t="shared" si="5"/>
        <v>0</v>
      </c>
      <c r="J29" s="1047">
        <f t="shared" si="6"/>
        <v>100</v>
      </c>
      <c r="K29" s="1047">
        <f t="shared" si="7"/>
        <v>0</v>
      </c>
      <c r="L29" s="1048">
        <f t="shared" si="8"/>
        <v>0</v>
      </c>
      <c r="M29" s="1049">
        <f t="shared" si="9"/>
        <v>0</v>
      </c>
      <c r="N29" s="1049"/>
      <c r="O29" s="1049">
        <v>1</v>
      </c>
      <c r="P29" s="1049">
        <v>0</v>
      </c>
      <c r="Q29" s="1049"/>
      <c r="R29" s="1050">
        <v>1</v>
      </c>
      <c r="S29" s="1047">
        <f t="shared" si="0"/>
        <v>100</v>
      </c>
      <c r="T29" s="1041">
        <v>0</v>
      </c>
      <c r="U29" s="1047">
        <f t="shared" si="1"/>
        <v>0</v>
      </c>
      <c r="V29" s="1041">
        <v>0</v>
      </c>
      <c r="W29" s="1047">
        <f t="shared" si="2"/>
        <v>0</v>
      </c>
      <c r="X29" s="1041">
        <v>0</v>
      </c>
      <c r="Y29" s="1047">
        <f t="shared" si="3"/>
        <v>0</v>
      </c>
      <c r="Z29" s="1048"/>
      <c r="AA29" s="1051" t="s">
        <v>40</v>
      </c>
      <c r="AB29" s="1048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2">
        <v>19</v>
      </c>
      <c r="C30" s="1043">
        <v>1.1719999999999999</v>
      </c>
      <c r="D30" s="1044" t="s">
        <v>1064</v>
      </c>
      <c r="E30" s="1042" t="s">
        <v>1273</v>
      </c>
      <c r="F30" s="1045">
        <v>1.43</v>
      </c>
      <c r="G30" s="1046">
        <v>3</v>
      </c>
      <c r="H30" s="1047">
        <f t="shared" si="4"/>
        <v>100</v>
      </c>
      <c r="I30" s="1047">
        <f t="shared" si="5"/>
        <v>0</v>
      </c>
      <c r="J30" s="1047">
        <f t="shared" si="6"/>
        <v>0</v>
      </c>
      <c r="K30" s="1047">
        <f t="shared" si="7"/>
        <v>0</v>
      </c>
      <c r="L30" s="1048">
        <f t="shared" si="8"/>
        <v>0</v>
      </c>
      <c r="M30" s="1049">
        <f t="shared" si="9"/>
        <v>1.43</v>
      </c>
      <c r="N30" s="1049"/>
      <c r="O30" s="1049"/>
      <c r="P30" s="1049">
        <v>0</v>
      </c>
      <c r="Q30" s="1049"/>
      <c r="R30" s="1050">
        <v>0.43</v>
      </c>
      <c r="S30" s="1047">
        <f t="shared" si="0"/>
        <v>30.069930069930074</v>
      </c>
      <c r="T30" s="1041">
        <v>0.6</v>
      </c>
      <c r="U30" s="1047">
        <f t="shared" si="1"/>
        <v>41.95804195804196</v>
      </c>
      <c r="V30" s="1041">
        <v>0.4</v>
      </c>
      <c r="W30" s="1047">
        <f t="shared" si="2"/>
        <v>27.972027972027973</v>
      </c>
      <c r="X30" s="1041">
        <v>0</v>
      </c>
      <c r="Y30" s="1047">
        <f t="shared" si="3"/>
        <v>0</v>
      </c>
      <c r="Z30" s="1048"/>
      <c r="AA30" s="1051" t="s">
        <v>40</v>
      </c>
      <c r="AB30" s="1048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2">
        <v>20</v>
      </c>
      <c r="C31" s="1043">
        <v>1.173</v>
      </c>
      <c r="D31" s="1044" t="s">
        <v>1065</v>
      </c>
      <c r="E31" s="1042" t="s">
        <v>1273</v>
      </c>
      <c r="F31" s="1045">
        <v>0.24</v>
      </c>
      <c r="G31" s="1046">
        <v>2.6</v>
      </c>
      <c r="H31" s="1047">
        <f t="shared" si="4"/>
        <v>0</v>
      </c>
      <c r="I31" s="1047">
        <f t="shared" si="5"/>
        <v>0</v>
      </c>
      <c r="J31" s="1047">
        <f t="shared" si="6"/>
        <v>100</v>
      </c>
      <c r="K31" s="1047">
        <f t="shared" si="7"/>
        <v>0</v>
      </c>
      <c r="L31" s="1048">
        <f t="shared" si="8"/>
        <v>0</v>
      </c>
      <c r="M31" s="1049">
        <f t="shared" si="9"/>
        <v>0</v>
      </c>
      <c r="N31" s="1049"/>
      <c r="O31" s="1049">
        <v>0.24</v>
      </c>
      <c r="P31" s="1049">
        <v>0</v>
      </c>
      <c r="Q31" s="1049"/>
      <c r="R31" s="1050">
        <v>0</v>
      </c>
      <c r="S31" s="1047">
        <f t="shared" si="0"/>
        <v>0</v>
      </c>
      <c r="T31" s="1041">
        <v>0</v>
      </c>
      <c r="U31" s="1047">
        <f t="shared" si="1"/>
        <v>0</v>
      </c>
      <c r="V31" s="1041">
        <v>0.24</v>
      </c>
      <c r="W31" s="1047">
        <f t="shared" si="2"/>
        <v>100</v>
      </c>
      <c r="X31" s="1041">
        <v>0</v>
      </c>
      <c r="Y31" s="1047">
        <f t="shared" si="3"/>
        <v>0</v>
      </c>
      <c r="Z31" s="1048"/>
      <c r="AA31" s="1051" t="s">
        <v>40</v>
      </c>
      <c r="AB31" s="1048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1" t="s">
        <v>1258</v>
      </c>
      <c r="E32" s="1442"/>
      <c r="F32" s="1078">
        <f>SUM(F12:F31)</f>
        <v>52.440000000000012</v>
      </c>
      <c r="G32" s="1078"/>
      <c r="H32" s="1078">
        <f>M32/F32*100</f>
        <v>91.380625476735304</v>
      </c>
      <c r="I32" s="1078">
        <f>N32/$F32*100</f>
        <v>0</v>
      </c>
      <c r="J32" s="1078">
        <f t="shared" ref="J32:L32" si="10">O32/$F32*100</f>
        <v>2.3646071700991604</v>
      </c>
      <c r="K32" s="1078">
        <f t="shared" si="10"/>
        <v>6.2547673531655201</v>
      </c>
      <c r="L32" s="1078">
        <f t="shared" si="10"/>
        <v>0</v>
      </c>
      <c r="M32" s="1078">
        <f>SUM(M12:M31)</f>
        <v>47.920000000000009</v>
      </c>
      <c r="N32" s="1078">
        <f t="shared" ref="N32:X32" si="11">SUM(N12:N31)</f>
        <v>0</v>
      </c>
      <c r="O32" s="1078">
        <f t="shared" si="11"/>
        <v>1.24</v>
      </c>
      <c r="P32" s="1078">
        <f t="shared" si="11"/>
        <v>3.28</v>
      </c>
      <c r="Q32" s="1078">
        <f>SUM(Q12:Q31)</f>
        <v>0</v>
      </c>
      <c r="R32" s="1078">
        <f t="shared" si="11"/>
        <v>36.42</v>
      </c>
      <c r="S32" s="1078">
        <f>R32/F32*100</f>
        <v>69.450800915331797</v>
      </c>
      <c r="T32" s="1078">
        <f t="shared" si="11"/>
        <v>9.1</v>
      </c>
      <c r="U32" s="1078">
        <f>T32/F32*100</f>
        <v>17.3531655225019</v>
      </c>
      <c r="V32" s="1078">
        <f t="shared" si="11"/>
        <v>3.6400000000000006</v>
      </c>
      <c r="W32" s="1079">
        <f>V32/F32*100</f>
        <v>6.9412662090007622</v>
      </c>
      <c r="X32" s="1078">
        <f t="shared" si="11"/>
        <v>3.28</v>
      </c>
      <c r="Y32" s="1079">
        <f>X32/F32*100</f>
        <v>6.2547673531655201</v>
      </c>
      <c r="Z32" s="1080"/>
      <c r="AA32" s="1081"/>
      <c r="AB32" s="1080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3" t="s">
        <v>1259</v>
      </c>
      <c r="E33" s="1414"/>
      <c r="F33" s="1414"/>
      <c r="G33" s="1414"/>
      <c r="H33" s="1414"/>
      <c r="I33" s="1414"/>
      <c r="J33" s="1414"/>
      <c r="K33" s="1414"/>
      <c r="L33" s="1414"/>
      <c r="M33" s="1414"/>
      <c r="N33" s="1414"/>
      <c r="O33" s="1067"/>
      <c r="P33" s="1067"/>
      <c r="Q33" s="1067"/>
      <c r="R33" s="1068">
        <f>R32/F32*100</f>
        <v>69.450800915331797</v>
      </c>
      <c r="S33" s="1069"/>
      <c r="T33" s="1070">
        <f>T32/F32*100</f>
        <v>17.3531655225019</v>
      </c>
      <c r="U33" s="1071"/>
      <c r="V33" s="1072">
        <f>V32/F32*100</f>
        <v>6.9412662090007622</v>
      </c>
      <c r="W33" s="1071"/>
      <c r="X33" s="1073">
        <f>X32/F32*100</f>
        <v>6.2547673531655201</v>
      </c>
      <c r="Y33" s="1074"/>
      <c r="Z33" s="1075"/>
      <c r="AA33" s="1074"/>
      <c r="AB33" s="1075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4" t="s">
        <v>1260</v>
      </c>
      <c r="E34" s="1055"/>
      <c r="F34" s="1055"/>
      <c r="G34" s="1055"/>
      <c r="H34" s="1056"/>
      <c r="I34" s="1076"/>
      <c r="J34" s="1055"/>
      <c r="K34" s="1057"/>
      <c r="L34" s="1055"/>
      <c r="M34" s="1057"/>
      <c r="N34" s="1055"/>
      <c r="O34" s="1058"/>
      <c r="P34" s="1058"/>
      <c r="Q34" s="1058"/>
      <c r="R34" s="1406">
        <f>R33+T33</f>
        <v>86.803966437833694</v>
      </c>
      <c r="S34" s="1407"/>
      <c r="T34" s="1407"/>
      <c r="U34" s="1408"/>
      <c r="V34" s="1058"/>
      <c r="W34" s="1058"/>
      <c r="X34" s="1058"/>
      <c r="Y34" s="1058"/>
      <c r="Z34" s="924"/>
      <c r="AA34" s="924"/>
      <c r="AB34" s="924"/>
      <c r="AC34" s="945"/>
      <c r="AD34" s="945"/>
      <c r="AE34" s="945"/>
      <c r="AF34" s="1411"/>
      <c r="AG34" s="1411"/>
      <c r="AH34" s="1411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59" t="s">
        <v>1261</v>
      </c>
      <c r="E35" s="1060"/>
      <c r="F35" s="1060"/>
      <c r="G35" s="1060"/>
      <c r="H35" s="1060"/>
      <c r="I35" s="1060"/>
      <c r="J35" s="1060"/>
      <c r="K35" s="1060"/>
      <c r="L35" s="1060"/>
      <c r="M35" s="1060"/>
      <c r="N35" s="1060"/>
      <c r="O35" s="1061"/>
      <c r="P35" s="1061"/>
      <c r="Q35" s="1061"/>
      <c r="R35" s="1062"/>
      <c r="S35" s="1062"/>
      <c r="T35" s="1062"/>
      <c r="U35" s="1062"/>
      <c r="V35" s="1406">
        <f>SUM(V33:Y33)</f>
        <v>13.196033562166281</v>
      </c>
      <c r="W35" s="1407"/>
      <c r="X35" s="1407"/>
      <c r="Y35" s="1408"/>
      <c r="Z35" s="930"/>
      <c r="AA35" s="931"/>
      <c r="AB35" s="1415"/>
      <c r="AC35" s="1416"/>
      <c r="AD35" s="1416"/>
      <c r="AE35" s="1416"/>
      <c r="AF35" s="1412"/>
      <c r="AG35" s="1412"/>
      <c r="AH35" s="1412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8" t="s">
        <v>835</v>
      </c>
      <c r="C7" s="1419" t="s">
        <v>2</v>
      </c>
      <c r="D7" s="1422" t="s">
        <v>3</v>
      </c>
      <c r="E7" s="1425" t="s">
        <v>1231</v>
      </c>
      <c r="F7" s="1428" t="s">
        <v>1285</v>
      </c>
      <c r="G7" s="1431" t="s">
        <v>1033</v>
      </c>
      <c r="H7" s="1434" t="s">
        <v>1238</v>
      </c>
      <c r="I7" s="1434"/>
      <c r="J7" s="1434"/>
      <c r="K7" s="1434"/>
      <c r="L7" s="1435"/>
      <c r="M7" s="1434" t="s">
        <v>1286</v>
      </c>
      <c r="N7" s="1434"/>
      <c r="O7" s="1434"/>
      <c r="P7" s="1434"/>
      <c r="Q7" s="1435"/>
      <c r="R7" s="1438" t="s">
        <v>1239</v>
      </c>
      <c r="S7" s="1439"/>
      <c r="T7" s="1439"/>
      <c r="U7" s="1439"/>
      <c r="V7" s="1439"/>
      <c r="W7" s="1439"/>
      <c r="X7" s="1439"/>
      <c r="Y7" s="1440"/>
      <c r="Z7" s="1418" t="s">
        <v>1240</v>
      </c>
      <c r="AA7" s="1425" t="s">
        <v>1241</v>
      </c>
      <c r="AB7" s="1425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8"/>
      <c r="C8" s="1420"/>
      <c r="D8" s="1423"/>
      <c r="E8" s="1426"/>
      <c r="F8" s="1429"/>
      <c r="G8" s="1432"/>
      <c r="H8" s="1436"/>
      <c r="I8" s="1436"/>
      <c r="J8" s="1436"/>
      <c r="K8" s="1436"/>
      <c r="L8" s="1437"/>
      <c r="M8" s="1436"/>
      <c r="N8" s="1436"/>
      <c r="O8" s="1436"/>
      <c r="P8" s="1436"/>
      <c r="Q8" s="1437"/>
      <c r="R8" s="1405" t="s">
        <v>12</v>
      </c>
      <c r="S8" s="1405"/>
      <c r="T8" s="1405" t="s">
        <v>13</v>
      </c>
      <c r="U8" s="1405"/>
      <c r="V8" s="1405" t="s">
        <v>1244</v>
      </c>
      <c r="W8" s="1405"/>
      <c r="X8" s="1405" t="s">
        <v>1245</v>
      </c>
      <c r="Y8" s="1405"/>
      <c r="Z8" s="1418"/>
      <c r="AA8" s="1426"/>
      <c r="AB8" s="1426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8"/>
      <c r="C9" s="1421"/>
      <c r="D9" s="1424"/>
      <c r="E9" s="1427"/>
      <c r="F9" s="1430"/>
      <c r="G9" s="1433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8"/>
      <c r="AA9" s="964" t="s">
        <v>1246</v>
      </c>
      <c r="AB9" s="1427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88"/>
      <c r="C11" s="989"/>
      <c r="D11" s="986" t="s">
        <v>1211</v>
      </c>
      <c r="E11" s="988"/>
      <c r="F11" s="991"/>
      <c r="G11" s="992"/>
      <c r="H11" s="993"/>
      <c r="I11" s="993"/>
      <c r="J11" s="993"/>
      <c r="K11" s="993"/>
      <c r="L11" s="994"/>
      <c r="M11" s="995"/>
      <c r="N11" s="995"/>
      <c r="O11" s="995"/>
      <c r="P11" s="995"/>
      <c r="Q11" s="995"/>
      <c r="R11" s="889"/>
      <c r="S11" s="993"/>
      <c r="T11" s="987"/>
      <c r="U11" s="993"/>
      <c r="V11" s="987"/>
      <c r="W11" s="993"/>
      <c r="X11" s="987"/>
      <c r="Y11" s="993"/>
      <c r="Z11" s="994"/>
      <c r="AA11" s="996"/>
      <c r="AB11" s="994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88">
        <v>1</v>
      </c>
      <c r="C12" s="989" t="s">
        <v>1097</v>
      </c>
      <c r="D12" s="990" t="s">
        <v>126</v>
      </c>
      <c r="E12" s="988" t="s">
        <v>1272</v>
      </c>
      <c r="F12" s="991">
        <v>4.22</v>
      </c>
      <c r="G12" s="992">
        <v>7</v>
      </c>
      <c r="H12" s="993">
        <f t="shared" ref="H12:H25" si="0">M12/F12*100</f>
        <v>100</v>
      </c>
      <c r="I12" s="993">
        <f t="shared" ref="I12:I25" si="1">N12/F12*100</f>
        <v>0</v>
      </c>
      <c r="J12" s="993">
        <f t="shared" ref="J12:J25" si="2">O12/F12*100</f>
        <v>0</v>
      </c>
      <c r="K12" s="993">
        <f t="shared" ref="K12:K25" si="3">P12/F12*100</f>
        <v>0</v>
      </c>
      <c r="L12" s="994">
        <f t="shared" ref="L12:L25" si="4">Q12/F12*100</f>
        <v>0</v>
      </c>
      <c r="M12" s="995">
        <v>4.22</v>
      </c>
      <c r="N12" s="995">
        <v>0</v>
      </c>
      <c r="O12" s="995">
        <v>0</v>
      </c>
      <c r="P12" s="995">
        <v>0</v>
      </c>
      <c r="Q12" s="995">
        <v>0</v>
      </c>
      <c r="R12" s="889">
        <v>1.4</v>
      </c>
      <c r="S12" s="993">
        <f t="shared" ref="S12:S24" si="5">(R12/F12)*100</f>
        <v>33.175355450236964</v>
      </c>
      <c r="T12" s="1029">
        <v>1.62</v>
      </c>
      <c r="U12" s="993">
        <f t="shared" ref="U12:U24" si="6">SUM(T12/F12)*100</f>
        <v>38.388625592417064</v>
      </c>
      <c r="V12" s="987">
        <v>1.2</v>
      </c>
      <c r="W12" s="993">
        <f t="shared" ref="W12:W24" si="7">SUM(V12/F12)*100</f>
        <v>28.436018957345972</v>
      </c>
      <c r="X12" s="987">
        <v>0</v>
      </c>
      <c r="Y12" s="993">
        <f t="shared" ref="Y12:Y25" si="8">SUM(X12/F12)</f>
        <v>0</v>
      </c>
      <c r="Z12" s="994"/>
      <c r="AA12" s="1030" t="s">
        <v>40</v>
      </c>
      <c r="AB12" s="994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88">
        <v>2</v>
      </c>
      <c r="C13" s="989">
        <v>1.111</v>
      </c>
      <c r="D13" s="990" t="s">
        <v>127</v>
      </c>
      <c r="E13" s="988" t="s">
        <v>1272</v>
      </c>
      <c r="F13" s="991">
        <v>5.33</v>
      </c>
      <c r="G13" s="992">
        <v>6</v>
      </c>
      <c r="H13" s="993">
        <f t="shared" si="0"/>
        <v>100</v>
      </c>
      <c r="I13" s="993">
        <f t="shared" si="1"/>
        <v>0</v>
      </c>
      <c r="J13" s="993">
        <f t="shared" si="2"/>
        <v>0</v>
      </c>
      <c r="K13" s="993">
        <f t="shared" si="3"/>
        <v>0</v>
      </c>
      <c r="L13" s="994">
        <f t="shared" si="4"/>
        <v>0</v>
      </c>
      <c r="M13" s="995">
        <v>5.33</v>
      </c>
      <c r="N13" s="995">
        <v>0</v>
      </c>
      <c r="O13" s="995">
        <v>0</v>
      </c>
      <c r="P13" s="995">
        <v>0</v>
      </c>
      <c r="Q13" s="995">
        <v>0</v>
      </c>
      <c r="R13" s="889">
        <v>3.73</v>
      </c>
      <c r="S13" s="993">
        <f t="shared" si="5"/>
        <v>69.981238273921193</v>
      </c>
      <c r="T13" s="1029">
        <v>1.6</v>
      </c>
      <c r="U13" s="993">
        <f t="shared" si="6"/>
        <v>30.0187617260788</v>
      </c>
      <c r="V13" s="987">
        <v>0</v>
      </c>
      <c r="W13" s="993">
        <f t="shared" si="7"/>
        <v>0</v>
      </c>
      <c r="X13" s="987">
        <v>0</v>
      </c>
      <c r="Y13" s="993">
        <f t="shared" si="8"/>
        <v>0</v>
      </c>
      <c r="Z13" s="994"/>
      <c r="AA13" s="1030" t="s">
        <v>40</v>
      </c>
      <c r="AB13" s="994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88">
        <v>3</v>
      </c>
      <c r="C14" s="989">
        <v>1.1120000000000001</v>
      </c>
      <c r="D14" s="990" t="s">
        <v>128</v>
      </c>
      <c r="E14" s="988" t="s">
        <v>1272</v>
      </c>
      <c r="F14" s="991">
        <v>4.37</v>
      </c>
      <c r="G14" s="992">
        <v>4</v>
      </c>
      <c r="H14" s="993">
        <f t="shared" si="0"/>
        <v>100</v>
      </c>
      <c r="I14" s="993">
        <f t="shared" si="1"/>
        <v>0</v>
      </c>
      <c r="J14" s="993">
        <f t="shared" si="2"/>
        <v>0</v>
      </c>
      <c r="K14" s="993">
        <f t="shared" si="3"/>
        <v>0</v>
      </c>
      <c r="L14" s="994">
        <f t="shared" si="4"/>
        <v>0</v>
      </c>
      <c r="M14" s="995">
        <v>4.37</v>
      </c>
      <c r="N14" s="995">
        <v>0</v>
      </c>
      <c r="O14" s="995">
        <v>0</v>
      </c>
      <c r="P14" s="995">
        <v>0</v>
      </c>
      <c r="Q14" s="995">
        <v>0</v>
      </c>
      <c r="R14" s="889">
        <v>3.6</v>
      </c>
      <c r="S14" s="993">
        <f t="shared" si="5"/>
        <v>82.379862700228841</v>
      </c>
      <c r="T14" s="1029">
        <v>0.77</v>
      </c>
      <c r="U14" s="993">
        <f t="shared" si="6"/>
        <v>17.620137299771166</v>
      </c>
      <c r="V14" s="987">
        <v>0</v>
      </c>
      <c r="W14" s="993">
        <f t="shared" si="7"/>
        <v>0</v>
      </c>
      <c r="X14" s="987">
        <v>0</v>
      </c>
      <c r="Y14" s="993">
        <f t="shared" si="8"/>
        <v>0</v>
      </c>
      <c r="Z14" s="994" t="s">
        <v>1249</v>
      </c>
      <c r="AA14" s="1030" t="s">
        <v>40</v>
      </c>
      <c r="AB14" s="994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88">
        <v>4</v>
      </c>
      <c r="C15" s="989">
        <v>1.113</v>
      </c>
      <c r="D15" s="990" t="s">
        <v>129</v>
      </c>
      <c r="E15" s="988" t="s">
        <v>1272</v>
      </c>
      <c r="F15" s="991">
        <v>1.53</v>
      </c>
      <c r="G15" s="992">
        <v>4</v>
      </c>
      <c r="H15" s="993">
        <f t="shared" si="0"/>
        <v>100</v>
      </c>
      <c r="I15" s="993">
        <f t="shared" si="1"/>
        <v>0</v>
      </c>
      <c r="J15" s="993">
        <f t="shared" si="2"/>
        <v>0</v>
      </c>
      <c r="K15" s="993">
        <f t="shared" si="3"/>
        <v>0</v>
      </c>
      <c r="L15" s="994">
        <f t="shared" si="4"/>
        <v>0</v>
      </c>
      <c r="M15" s="995">
        <v>1.53</v>
      </c>
      <c r="N15" s="995">
        <v>0</v>
      </c>
      <c r="O15" s="995">
        <v>0</v>
      </c>
      <c r="P15" s="995">
        <v>0</v>
      </c>
      <c r="Q15" s="995">
        <v>0</v>
      </c>
      <c r="R15" s="889">
        <v>1.53</v>
      </c>
      <c r="S15" s="993">
        <f t="shared" si="5"/>
        <v>100</v>
      </c>
      <c r="T15" s="1029">
        <v>0</v>
      </c>
      <c r="U15" s="993">
        <f t="shared" si="6"/>
        <v>0</v>
      </c>
      <c r="V15" s="987">
        <v>0</v>
      </c>
      <c r="W15" s="993">
        <f t="shared" si="7"/>
        <v>0</v>
      </c>
      <c r="X15" s="987">
        <v>0</v>
      </c>
      <c r="Y15" s="993">
        <f t="shared" si="8"/>
        <v>0</v>
      </c>
      <c r="Z15" s="994" t="s">
        <v>1249</v>
      </c>
      <c r="AA15" s="1030" t="s">
        <v>40</v>
      </c>
      <c r="AB15" s="994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88">
        <v>5</v>
      </c>
      <c r="C16" s="989">
        <v>1.1140000000000001</v>
      </c>
      <c r="D16" s="990" t="s">
        <v>130</v>
      </c>
      <c r="E16" s="988" t="s">
        <v>1272</v>
      </c>
      <c r="F16" s="991">
        <v>1.57</v>
      </c>
      <c r="G16" s="992">
        <v>3</v>
      </c>
      <c r="H16" s="993">
        <f t="shared" si="0"/>
        <v>100</v>
      </c>
      <c r="I16" s="993">
        <f t="shared" si="1"/>
        <v>0</v>
      </c>
      <c r="J16" s="993">
        <f t="shared" si="2"/>
        <v>0</v>
      </c>
      <c r="K16" s="993">
        <f t="shared" si="3"/>
        <v>0</v>
      </c>
      <c r="L16" s="994">
        <f t="shared" si="4"/>
        <v>0</v>
      </c>
      <c r="M16" s="995">
        <v>1.57</v>
      </c>
      <c r="N16" s="995">
        <v>0</v>
      </c>
      <c r="O16" s="995">
        <v>0</v>
      </c>
      <c r="P16" s="995">
        <v>0</v>
      </c>
      <c r="Q16" s="995">
        <v>0</v>
      </c>
      <c r="R16" s="1031">
        <v>0</v>
      </c>
      <c r="S16" s="993">
        <f t="shared" si="5"/>
        <v>0</v>
      </c>
      <c r="T16" s="1029">
        <v>0.97</v>
      </c>
      <c r="U16" s="993">
        <f t="shared" si="6"/>
        <v>61.783439490445858</v>
      </c>
      <c r="V16" s="987">
        <v>0.6</v>
      </c>
      <c r="W16" s="993">
        <f t="shared" si="7"/>
        <v>38.216560509554135</v>
      </c>
      <c r="X16" s="987">
        <v>0</v>
      </c>
      <c r="Y16" s="993">
        <f t="shared" si="8"/>
        <v>0</v>
      </c>
      <c r="Z16" s="994" t="s">
        <v>1249</v>
      </c>
      <c r="AA16" s="1030" t="s">
        <v>40</v>
      </c>
      <c r="AB16" s="994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88">
        <v>6</v>
      </c>
      <c r="C17" s="989">
        <v>1.115</v>
      </c>
      <c r="D17" s="990" t="s">
        <v>131</v>
      </c>
      <c r="E17" s="988" t="s">
        <v>1272</v>
      </c>
      <c r="F17" s="991">
        <v>2.17</v>
      </c>
      <c r="G17" s="992">
        <v>4</v>
      </c>
      <c r="H17" s="993">
        <f t="shared" si="0"/>
        <v>100</v>
      </c>
      <c r="I17" s="993">
        <f t="shared" si="1"/>
        <v>0</v>
      </c>
      <c r="J17" s="993">
        <f t="shared" si="2"/>
        <v>0</v>
      </c>
      <c r="K17" s="993">
        <f t="shared" si="3"/>
        <v>0</v>
      </c>
      <c r="L17" s="994">
        <f t="shared" si="4"/>
        <v>0</v>
      </c>
      <c r="M17" s="995">
        <v>2.17</v>
      </c>
      <c r="N17" s="995">
        <v>0</v>
      </c>
      <c r="O17" s="995">
        <v>0</v>
      </c>
      <c r="P17" s="995">
        <v>0</v>
      </c>
      <c r="Q17" s="995">
        <v>0</v>
      </c>
      <c r="R17" s="889">
        <v>1.57</v>
      </c>
      <c r="S17" s="993">
        <f t="shared" si="5"/>
        <v>72.350230414746548</v>
      </c>
      <c r="T17" s="1029">
        <v>0.6</v>
      </c>
      <c r="U17" s="993">
        <f t="shared" si="6"/>
        <v>27.649769585253459</v>
      </c>
      <c r="V17" s="987">
        <v>0</v>
      </c>
      <c r="W17" s="993">
        <f t="shared" si="7"/>
        <v>0</v>
      </c>
      <c r="X17" s="987">
        <v>0</v>
      </c>
      <c r="Y17" s="993">
        <f t="shared" si="8"/>
        <v>0</v>
      </c>
      <c r="Z17" s="994" t="s">
        <v>1249</v>
      </c>
      <c r="AA17" s="1030" t="s">
        <v>40</v>
      </c>
      <c r="AB17" s="994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88">
        <v>7</v>
      </c>
      <c r="C18" s="989">
        <v>1.1160000000000001</v>
      </c>
      <c r="D18" s="990" t="s">
        <v>132</v>
      </c>
      <c r="E18" s="988" t="s">
        <v>1272</v>
      </c>
      <c r="F18" s="991">
        <v>4.6900000000000004</v>
      </c>
      <c r="G18" s="992">
        <v>3</v>
      </c>
      <c r="H18" s="993">
        <f t="shared" si="0"/>
        <v>100</v>
      </c>
      <c r="I18" s="993">
        <f t="shared" si="1"/>
        <v>0</v>
      </c>
      <c r="J18" s="993">
        <f t="shared" si="2"/>
        <v>0</v>
      </c>
      <c r="K18" s="993">
        <f t="shared" si="3"/>
        <v>0</v>
      </c>
      <c r="L18" s="994">
        <f t="shared" si="4"/>
        <v>0</v>
      </c>
      <c r="M18" s="995">
        <v>4.6900000000000004</v>
      </c>
      <c r="N18" s="995">
        <v>0</v>
      </c>
      <c r="O18" s="995">
        <v>0</v>
      </c>
      <c r="P18" s="995">
        <v>0</v>
      </c>
      <c r="Q18" s="995">
        <v>0</v>
      </c>
      <c r="R18" s="889">
        <v>3.8</v>
      </c>
      <c r="S18" s="993">
        <f t="shared" si="5"/>
        <v>81.02345415778251</v>
      </c>
      <c r="T18" s="1029">
        <v>0.89</v>
      </c>
      <c r="U18" s="993">
        <f t="shared" si="6"/>
        <v>18.976545842217483</v>
      </c>
      <c r="V18" s="987">
        <v>0</v>
      </c>
      <c r="W18" s="993">
        <f t="shared" si="7"/>
        <v>0</v>
      </c>
      <c r="X18" s="987">
        <v>0</v>
      </c>
      <c r="Y18" s="993">
        <f t="shared" si="8"/>
        <v>0</v>
      </c>
      <c r="Z18" s="994" t="s">
        <v>1249</v>
      </c>
      <c r="AA18" s="1030" t="s">
        <v>40</v>
      </c>
      <c r="AB18" s="994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88">
        <v>8</v>
      </c>
      <c r="C19" s="989">
        <v>1.117</v>
      </c>
      <c r="D19" s="990" t="s">
        <v>133</v>
      </c>
      <c r="E19" s="988" t="s">
        <v>1272</v>
      </c>
      <c r="F19" s="991">
        <v>1.31</v>
      </c>
      <c r="G19" s="992">
        <v>3.5</v>
      </c>
      <c r="H19" s="993">
        <f t="shared" si="0"/>
        <v>100</v>
      </c>
      <c r="I19" s="993">
        <f t="shared" si="1"/>
        <v>0</v>
      </c>
      <c r="J19" s="993">
        <f t="shared" si="2"/>
        <v>0</v>
      </c>
      <c r="K19" s="993">
        <f t="shared" si="3"/>
        <v>0</v>
      </c>
      <c r="L19" s="994">
        <f t="shared" si="4"/>
        <v>0</v>
      </c>
      <c r="M19" s="995">
        <v>1.31</v>
      </c>
      <c r="N19" s="995">
        <v>0</v>
      </c>
      <c r="O19" s="995">
        <v>0</v>
      </c>
      <c r="P19" s="995">
        <v>0</v>
      </c>
      <c r="Q19" s="995">
        <v>0</v>
      </c>
      <c r="R19" s="889">
        <v>0.81</v>
      </c>
      <c r="S19" s="993">
        <f t="shared" si="5"/>
        <v>61.832061068702295</v>
      </c>
      <c r="T19" s="1029">
        <v>0.5</v>
      </c>
      <c r="U19" s="993">
        <f t="shared" si="6"/>
        <v>38.167938931297705</v>
      </c>
      <c r="V19" s="987">
        <v>0</v>
      </c>
      <c r="W19" s="993">
        <f t="shared" si="7"/>
        <v>0</v>
      </c>
      <c r="X19" s="987">
        <v>0</v>
      </c>
      <c r="Y19" s="993">
        <f t="shared" si="8"/>
        <v>0</v>
      </c>
      <c r="Z19" s="994" t="s">
        <v>1249</v>
      </c>
      <c r="AA19" s="1030" t="s">
        <v>40</v>
      </c>
      <c r="AB19" s="994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88">
        <v>9</v>
      </c>
      <c r="C20" s="989">
        <v>1.1180000000000001</v>
      </c>
      <c r="D20" s="990" t="s">
        <v>134</v>
      </c>
      <c r="E20" s="988" t="s">
        <v>1272</v>
      </c>
      <c r="F20" s="991">
        <v>2.41</v>
      </c>
      <c r="G20" s="992">
        <v>3.4</v>
      </c>
      <c r="H20" s="993">
        <f t="shared" si="0"/>
        <v>100</v>
      </c>
      <c r="I20" s="993">
        <f t="shared" si="1"/>
        <v>0</v>
      </c>
      <c r="J20" s="993">
        <f t="shared" si="2"/>
        <v>0</v>
      </c>
      <c r="K20" s="993">
        <f t="shared" si="3"/>
        <v>0</v>
      </c>
      <c r="L20" s="994">
        <f t="shared" si="4"/>
        <v>0</v>
      </c>
      <c r="M20" s="995">
        <v>2.41</v>
      </c>
      <c r="N20" s="995">
        <v>0</v>
      </c>
      <c r="O20" s="995">
        <v>0</v>
      </c>
      <c r="P20" s="995">
        <v>0</v>
      </c>
      <c r="Q20" s="995">
        <v>0</v>
      </c>
      <c r="R20" s="889">
        <v>1.21</v>
      </c>
      <c r="S20" s="993">
        <f t="shared" si="5"/>
        <v>50.207468879668049</v>
      </c>
      <c r="T20" s="1029">
        <v>1.2</v>
      </c>
      <c r="U20" s="993">
        <f t="shared" si="6"/>
        <v>49.792531120331944</v>
      </c>
      <c r="V20" s="987">
        <v>0</v>
      </c>
      <c r="W20" s="993">
        <f t="shared" si="7"/>
        <v>0</v>
      </c>
      <c r="X20" s="987">
        <v>0</v>
      </c>
      <c r="Y20" s="993">
        <f t="shared" si="8"/>
        <v>0</v>
      </c>
      <c r="Z20" s="994" t="s">
        <v>1249</v>
      </c>
      <c r="AA20" s="1030" t="s">
        <v>40</v>
      </c>
      <c r="AB20" s="994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88">
        <v>10</v>
      </c>
      <c r="C21" s="989">
        <v>1.119</v>
      </c>
      <c r="D21" s="990" t="s">
        <v>135</v>
      </c>
      <c r="E21" s="988" t="s">
        <v>1272</v>
      </c>
      <c r="F21" s="991">
        <v>1.1100000000000001</v>
      </c>
      <c r="G21" s="992">
        <v>4.5</v>
      </c>
      <c r="H21" s="993">
        <f t="shared" si="0"/>
        <v>100</v>
      </c>
      <c r="I21" s="993">
        <f t="shared" si="1"/>
        <v>0</v>
      </c>
      <c r="J21" s="993">
        <f t="shared" si="2"/>
        <v>0</v>
      </c>
      <c r="K21" s="993">
        <f t="shared" si="3"/>
        <v>0</v>
      </c>
      <c r="L21" s="994">
        <f t="shared" si="4"/>
        <v>0</v>
      </c>
      <c r="M21" s="995">
        <v>1.1100000000000001</v>
      </c>
      <c r="N21" s="995">
        <v>0</v>
      </c>
      <c r="O21" s="995">
        <v>0</v>
      </c>
      <c r="P21" s="995">
        <v>0</v>
      </c>
      <c r="Q21" s="995">
        <v>0</v>
      </c>
      <c r="R21" s="889">
        <v>1.1100000000000001</v>
      </c>
      <c r="S21" s="993">
        <f t="shared" si="5"/>
        <v>100</v>
      </c>
      <c r="T21" s="1029">
        <v>0</v>
      </c>
      <c r="U21" s="993">
        <f t="shared" si="6"/>
        <v>0</v>
      </c>
      <c r="V21" s="987">
        <v>0</v>
      </c>
      <c r="W21" s="993">
        <f t="shared" si="7"/>
        <v>0</v>
      </c>
      <c r="X21" s="987">
        <v>0</v>
      </c>
      <c r="Y21" s="993">
        <f t="shared" si="8"/>
        <v>0</v>
      </c>
      <c r="Z21" s="994" t="s">
        <v>1249</v>
      </c>
      <c r="AA21" s="1030" t="s">
        <v>40</v>
      </c>
      <c r="AB21" s="994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88">
        <v>11</v>
      </c>
      <c r="C22" s="989" t="s">
        <v>1114</v>
      </c>
      <c r="D22" s="990" t="s">
        <v>136</v>
      </c>
      <c r="E22" s="988" t="s">
        <v>1272</v>
      </c>
      <c r="F22" s="991">
        <v>1.75</v>
      </c>
      <c r="G22" s="992">
        <v>3.9</v>
      </c>
      <c r="H22" s="993">
        <f t="shared" si="0"/>
        <v>100</v>
      </c>
      <c r="I22" s="993">
        <f t="shared" si="1"/>
        <v>0</v>
      </c>
      <c r="J22" s="993">
        <f t="shared" si="2"/>
        <v>0</v>
      </c>
      <c r="K22" s="993">
        <f t="shared" si="3"/>
        <v>0</v>
      </c>
      <c r="L22" s="994">
        <f t="shared" si="4"/>
        <v>0</v>
      </c>
      <c r="M22" s="995">
        <v>1.75</v>
      </c>
      <c r="N22" s="995">
        <v>0</v>
      </c>
      <c r="O22" s="995">
        <v>0</v>
      </c>
      <c r="P22" s="995">
        <v>0</v>
      </c>
      <c r="Q22" s="995">
        <v>0</v>
      </c>
      <c r="R22" s="889">
        <v>1.35</v>
      </c>
      <c r="S22" s="993">
        <f t="shared" si="5"/>
        <v>77.142857142857153</v>
      </c>
      <c r="T22" s="1029">
        <v>0.4</v>
      </c>
      <c r="U22" s="993">
        <f t="shared" si="6"/>
        <v>22.857142857142858</v>
      </c>
      <c r="V22" s="987">
        <v>0</v>
      </c>
      <c r="W22" s="993">
        <f t="shared" si="7"/>
        <v>0</v>
      </c>
      <c r="X22" s="987">
        <v>0</v>
      </c>
      <c r="Y22" s="993">
        <f t="shared" si="8"/>
        <v>0</v>
      </c>
      <c r="Z22" s="994" t="s">
        <v>1249</v>
      </c>
      <c r="AA22" s="1030" t="s">
        <v>40</v>
      </c>
      <c r="AB22" s="994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88">
        <v>12</v>
      </c>
      <c r="C23" s="989">
        <v>1.121</v>
      </c>
      <c r="D23" s="990" t="s">
        <v>137</v>
      </c>
      <c r="E23" s="988" t="s">
        <v>1272</v>
      </c>
      <c r="F23" s="991">
        <v>1.68</v>
      </c>
      <c r="G23" s="992">
        <v>4</v>
      </c>
      <c r="H23" s="993">
        <f t="shared" si="0"/>
        <v>100</v>
      </c>
      <c r="I23" s="993">
        <f t="shared" si="1"/>
        <v>0</v>
      </c>
      <c r="J23" s="993">
        <f t="shared" si="2"/>
        <v>0</v>
      </c>
      <c r="K23" s="993">
        <f t="shared" si="3"/>
        <v>0</v>
      </c>
      <c r="L23" s="994">
        <f t="shared" si="4"/>
        <v>0</v>
      </c>
      <c r="M23" s="995">
        <v>1.68</v>
      </c>
      <c r="N23" s="995">
        <v>0</v>
      </c>
      <c r="O23" s="995">
        <v>0</v>
      </c>
      <c r="P23" s="995">
        <v>0</v>
      </c>
      <c r="Q23" s="995">
        <v>0</v>
      </c>
      <c r="R23" s="889">
        <v>0.68</v>
      </c>
      <c r="S23" s="993">
        <f t="shared" si="5"/>
        <v>40.476190476190482</v>
      </c>
      <c r="T23" s="1029">
        <v>1</v>
      </c>
      <c r="U23" s="993">
        <f t="shared" si="6"/>
        <v>59.523809523809526</v>
      </c>
      <c r="V23" s="987">
        <v>0</v>
      </c>
      <c r="W23" s="993">
        <f t="shared" si="7"/>
        <v>0</v>
      </c>
      <c r="X23" s="987">
        <v>0</v>
      </c>
      <c r="Y23" s="993">
        <f t="shared" si="8"/>
        <v>0</v>
      </c>
      <c r="Z23" s="994" t="s">
        <v>1249</v>
      </c>
      <c r="AA23" s="1030" t="s">
        <v>40</v>
      </c>
      <c r="AB23" s="994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88">
        <v>13</v>
      </c>
      <c r="C24" s="989">
        <v>1.1220000000000001</v>
      </c>
      <c r="D24" s="990" t="s">
        <v>138</v>
      </c>
      <c r="E24" s="988" t="s">
        <v>1272</v>
      </c>
      <c r="F24" s="991">
        <v>0.52</v>
      </c>
      <c r="G24" s="992">
        <v>5</v>
      </c>
      <c r="H24" s="993">
        <f t="shared" si="0"/>
        <v>100</v>
      </c>
      <c r="I24" s="993">
        <f t="shared" si="1"/>
        <v>0</v>
      </c>
      <c r="J24" s="993">
        <f t="shared" si="2"/>
        <v>0</v>
      </c>
      <c r="K24" s="993">
        <f t="shared" si="3"/>
        <v>0</v>
      </c>
      <c r="L24" s="994">
        <f t="shared" si="4"/>
        <v>0</v>
      </c>
      <c r="M24" s="995">
        <v>0.52</v>
      </c>
      <c r="N24" s="995">
        <v>0</v>
      </c>
      <c r="O24" s="995">
        <v>0</v>
      </c>
      <c r="P24" s="995">
        <v>0</v>
      </c>
      <c r="Q24" s="995">
        <v>0</v>
      </c>
      <c r="R24" s="889">
        <v>0.2</v>
      </c>
      <c r="S24" s="993">
        <f t="shared" si="5"/>
        <v>38.461538461538467</v>
      </c>
      <c r="T24" s="1029">
        <v>0.2</v>
      </c>
      <c r="U24" s="993">
        <f t="shared" si="6"/>
        <v>38.461538461538467</v>
      </c>
      <c r="V24" s="987">
        <v>0.12</v>
      </c>
      <c r="W24" s="993">
        <f t="shared" si="7"/>
        <v>23.076923076923077</v>
      </c>
      <c r="X24" s="987">
        <v>0</v>
      </c>
      <c r="Y24" s="993">
        <f t="shared" si="8"/>
        <v>0</v>
      </c>
      <c r="Z24" s="994" t="s">
        <v>1249</v>
      </c>
      <c r="AA24" s="1030" t="s">
        <v>40</v>
      </c>
      <c r="AB24" s="994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88">
        <v>14</v>
      </c>
      <c r="C25" s="989">
        <v>1.167</v>
      </c>
      <c r="D25" s="990" t="s">
        <v>833</v>
      </c>
      <c r="E25" s="988" t="s">
        <v>1272</v>
      </c>
      <c r="F25" s="991">
        <v>1.79</v>
      </c>
      <c r="G25" s="992">
        <v>4.2</v>
      </c>
      <c r="H25" s="993">
        <f t="shared" si="0"/>
        <v>100</v>
      </c>
      <c r="I25" s="993">
        <f t="shared" si="1"/>
        <v>0</v>
      </c>
      <c r="J25" s="993">
        <f t="shared" si="2"/>
        <v>0</v>
      </c>
      <c r="K25" s="993">
        <f t="shared" si="3"/>
        <v>0</v>
      </c>
      <c r="L25" s="994">
        <f t="shared" si="4"/>
        <v>0</v>
      </c>
      <c r="M25" s="987">
        <v>1.79</v>
      </c>
      <c r="N25" s="995">
        <v>0</v>
      </c>
      <c r="O25" s="995">
        <v>0</v>
      </c>
      <c r="P25" s="995">
        <v>0</v>
      </c>
      <c r="Q25" s="995">
        <v>0</v>
      </c>
      <c r="R25" s="1032">
        <v>1.19</v>
      </c>
      <c r="S25" s="1032">
        <f>SUM(S11:S24)/$B$24</f>
        <v>62.079250540451724</v>
      </c>
      <c r="T25" s="1029">
        <v>0.6</v>
      </c>
      <c r="U25" s="1032">
        <f>SUM(U11:U24)/$B$24</f>
        <v>31.018480033100328</v>
      </c>
      <c r="V25" s="1032">
        <v>0</v>
      </c>
      <c r="W25" s="1032">
        <f>SUM(W11:W24)/$B$24</f>
        <v>6.9022694264479378</v>
      </c>
      <c r="X25" s="1033">
        <v>0</v>
      </c>
      <c r="Y25" s="993">
        <f t="shared" si="8"/>
        <v>0</v>
      </c>
      <c r="Z25" s="1034"/>
      <c r="AA25" s="1030" t="s">
        <v>40</v>
      </c>
      <c r="AB25" s="1034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09" t="s">
        <v>1258</v>
      </c>
      <c r="E26" s="1410"/>
      <c r="F26" s="1063">
        <f>SUM(F12:F25)</f>
        <v>34.450000000000003</v>
      </c>
      <c r="G26" s="1063"/>
      <c r="H26" s="1063">
        <f>M26/F26*100</f>
        <v>100</v>
      </c>
      <c r="I26" s="1063">
        <f>N26/$F26*100</f>
        <v>0</v>
      </c>
      <c r="J26" s="1063">
        <f t="shared" ref="J26:L26" si="9">O26/$F26*100</f>
        <v>0</v>
      </c>
      <c r="K26" s="1063">
        <f t="shared" si="9"/>
        <v>0</v>
      </c>
      <c r="L26" s="1063">
        <f t="shared" si="9"/>
        <v>0</v>
      </c>
      <c r="M26" s="1063">
        <f>SUM(M12:M25)</f>
        <v>34.450000000000003</v>
      </c>
      <c r="N26" s="1063">
        <f t="shared" ref="N26:Q26" si="10">SUM(N12:N25)</f>
        <v>0</v>
      </c>
      <c r="O26" s="1063">
        <f t="shared" si="10"/>
        <v>0</v>
      </c>
      <c r="P26" s="1063">
        <f t="shared" si="10"/>
        <v>0</v>
      </c>
      <c r="Q26" s="1063">
        <f t="shared" si="10"/>
        <v>0</v>
      </c>
      <c r="R26" s="1063">
        <f>SUM(R12:R25)</f>
        <v>22.18</v>
      </c>
      <c r="S26" s="1063">
        <f>R26/F26*100</f>
        <v>64.383164005805497</v>
      </c>
      <c r="T26" s="1063">
        <f>SUM(T12:T25)</f>
        <v>10.349999999999998</v>
      </c>
      <c r="U26" s="1063">
        <f>T26/F26*100</f>
        <v>30.043541364296072</v>
      </c>
      <c r="V26" s="1063">
        <f>SUM(V12:V25)</f>
        <v>1.92</v>
      </c>
      <c r="W26" s="1064">
        <f>V26/F26*100</f>
        <v>5.5732946298984034</v>
      </c>
      <c r="X26" s="1063">
        <f>SUM(X12:X25)</f>
        <v>0</v>
      </c>
      <c r="Y26" s="1064">
        <f>X26/F26*100</f>
        <v>0</v>
      </c>
      <c r="Z26" s="1065"/>
      <c r="AA26" s="1066"/>
      <c r="AB26" s="1065"/>
      <c r="AC26" s="939">
        <f>R26+T26+V26+X26</f>
        <v>34.450000000000003</v>
      </c>
      <c r="AD26" s="940" t="e">
        <f>SUM(#REF!,#REF!,#REF!,#REF!,#REF!)</f>
        <v>#REF!</v>
      </c>
      <c r="AE26" s="941"/>
      <c r="AF26" s="1411"/>
      <c r="AG26" s="1411"/>
      <c r="AH26" s="1411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3" t="s">
        <v>1259</v>
      </c>
      <c r="E27" s="1414"/>
      <c r="F27" s="1414"/>
      <c r="G27" s="1414"/>
      <c r="H27" s="1414"/>
      <c r="I27" s="1414"/>
      <c r="J27" s="1414"/>
      <c r="K27" s="1414"/>
      <c r="L27" s="1414"/>
      <c r="M27" s="1414"/>
      <c r="N27" s="1414"/>
      <c r="O27" s="1067"/>
      <c r="P27" s="1067"/>
      <c r="Q27" s="1067"/>
      <c r="R27" s="1068">
        <f>R26/F26*100</f>
        <v>64.383164005805497</v>
      </c>
      <c r="S27" s="1069"/>
      <c r="T27" s="1070">
        <f>T26/F26*100</f>
        <v>30.043541364296072</v>
      </c>
      <c r="U27" s="1071"/>
      <c r="V27" s="1072">
        <f>V26/F26*100</f>
        <v>5.5732946298984034</v>
      </c>
      <c r="W27" s="1071"/>
      <c r="X27" s="1073">
        <f>X26/F26*100</f>
        <v>0</v>
      </c>
      <c r="Y27" s="1074"/>
      <c r="Z27" s="1075"/>
      <c r="AA27" s="1074"/>
      <c r="AB27" s="1075"/>
      <c r="AC27" s="942">
        <f>SUM(AB26/H26)*100</f>
        <v>0</v>
      </c>
      <c r="AD27" s="943"/>
      <c r="AE27" s="944" t="e">
        <f>SUM(AD26/H26)*100</f>
        <v>#REF!</v>
      </c>
      <c r="AF27" s="1412"/>
      <c r="AG27" s="1412"/>
      <c r="AH27" s="1412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4" t="s">
        <v>1260</v>
      </c>
      <c r="E28" s="1055"/>
      <c r="F28" s="1055"/>
      <c r="G28" s="1055"/>
      <c r="H28" s="1056"/>
      <c r="I28" s="1076"/>
      <c r="J28" s="1055"/>
      <c r="K28" s="1057"/>
      <c r="L28" s="1055"/>
      <c r="M28" s="1057"/>
      <c r="N28" s="1055"/>
      <c r="O28" s="1058"/>
      <c r="P28" s="1058"/>
      <c r="Q28" s="1058"/>
      <c r="R28" s="1406">
        <f>R27+T27</f>
        <v>94.426705370101573</v>
      </c>
      <c r="S28" s="1407"/>
      <c r="T28" s="1407"/>
      <c r="U28" s="1408"/>
      <c r="V28" s="1058"/>
      <c r="W28" s="1058"/>
      <c r="X28" s="1058"/>
      <c r="Y28" s="1058"/>
      <c r="Z28" s="924"/>
      <c r="AA28" s="924"/>
      <c r="AB28" s="924"/>
      <c r="AC28" s="945"/>
      <c r="AD28" s="945"/>
      <c r="AE28" s="945"/>
      <c r="AF28" s="1412"/>
      <c r="AG28" s="1412"/>
      <c r="AH28" s="1412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59" t="s">
        <v>1261</v>
      </c>
      <c r="E29" s="1060"/>
      <c r="F29" s="1060"/>
      <c r="G29" s="1060"/>
      <c r="H29" s="1060"/>
      <c r="I29" s="1060"/>
      <c r="J29" s="1060"/>
      <c r="K29" s="1060"/>
      <c r="L29" s="1060"/>
      <c r="M29" s="1060"/>
      <c r="N29" s="1060"/>
      <c r="O29" s="1061"/>
      <c r="P29" s="1061"/>
      <c r="Q29" s="1061"/>
      <c r="R29" s="1062"/>
      <c r="S29" s="1062"/>
      <c r="T29" s="1062"/>
      <c r="U29" s="1062"/>
      <c r="V29" s="1406">
        <f>SUM(V27:Y27)</f>
        <v>5.5732946298984034</v>
      </c>
      <c r="W29" s="1407"/>
      <c r="X29" s="1407"/>
      <c r="Y29" s="1408"/>
      <c r="Z29" s="930"/>
      <c r="AA29" s="931"/>
      <c r="AB29" s="1415"/>
      <c r="AC29" s="1416"/>
      <c r="AD29" s="1416"/>
      <c r="AE29" s="1416"/>
      <c r="AF29" s="1412"/>
      <c r="AG29" s="1412"/>
      <c r="AH29" s="1412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18" t="s">
        <v>835</v>
      </c>
      <c r="C7" s="1419" t="s">
        <v>2</v>
      </c>
      <c r="D7" s="1422" t="s">
        <v>3</v>
      </c>
      <c r="E7" s="1425" t="s">
        <v>1231</v>
      </c>
      <c r="F7" s="1428" t="s">
        <v>1285</v>
      </c>
      <c r="G7" s="1431" t="s">
        <v>1033</v>
      </c>
      <c r="H7" s="1434" t="s">
        <v>1238</v>
      </c>
      <c r="I7" s="1434"/>
      <c r="J7" s="1434"/>
      <c r="K7" s="1434"/>
      <c r="L7" s="1435"/>
      <c r="M7" s="1434" t="s">
        <v>1286</v>
      </c>
      <c r="N7" s="1434"/>
      <c r="O7" s="1434"/>
      <c r="P7" s="1434"/>
      <c r="Q7" s="1435"/>
      <c r="R7" s="1438" t="s">
        <v>1239</v>
      </c>
      <c r="S7" s="1439"/>
      <c r="T7" s="1439"/>
      <c r="U7" s="1439"/>
      <c r="V7" s="1439"/>
      <c r="W7" s="1439"/>
      <c r="X7" s="1439"/>
      <c r="Y7" s="1440"/>
      <c r="Z7" s="1418" t="s">
        <v>1240</v>
      </c>
      <c r="AA7" s="1425" t="s">
        <v>1241</v>
      </c>
      <c r="AB7" s="1425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18"/>
      <c r="C8" s="1420"/>
      <c r="D8" s="1423"/>
      <c r="E8" s="1426"/>
      <c r="F8" s="1429"/>
      <c r="G8" s="1432"/>
      <c r="H8" s="1436"/>
      <c r="I8" s="1436"/>
      <c r="J8" s="1436"/>
      <c r="K8" s="1436"/>
      <c r="L8" s="1437"/>
      <c r="M8" s="1436"/>
      <c r="N8" s="1436"/>
      <c r="O8" s="1436"/>
      <c r="P8" s="1436"/>
      <c r="Q8" s="1437"/>
      <c r="R8" s="1405" t="s">
        <v>12</v>
      </c>
      <c r="S8" s="1405"/>
      <c r="T8" s="1405" t="s">
        <v>13</v>
      </c>
      <c r="U8" s="1405"/>
      <c r="V8" s="1405" t="s">
        <v>1244</v>
      </c>
      <c r="W8" s="1405"/>
      <c r="X8" s="1405" t="s">
        <v>1245</v>
      </c>
      <c r="Y8" s="1405"/>
      <c r="Z8" s="1418"/>
      <c r="AA8" s="1426"/>
      <c r="AB8" s="1426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18"/>
      <c r="C9" s="1421"/>
      <c r="D9" s="1424"/>
      <c r="E9" s="1427"/>
      <c r="F9" s="1430"/>
      <c r="G9" s="1433"/>
      <c r="H9" s="960" t="s">
        <v>1283</v>
      </c>
      <c r="I9" s="960" t="s">
        <v>1218</v>
      </c>
      <c r="J9" s="960" t="s">
        <v>1282</v>
      </c>
      <c r="K9" s="960" t="s">
        <v>1284</v>
      </c>
      <c r="L9" s="960" t="s">
        <v>1220</v>
      </c>
      <c r="M9" s="960" t="s">
        <v>1283</v>
      </c>
      <c r="N9" s="960" t="s">
        <v>1218</v>
      </c>
      <c r="O9" s="960" t="s">
        <v>1282</v>
      </c>
      <c r="P9" s="960" t="s">
        <v>1284</v>
      </c>
      <c r="Q9" s="960" t="s">
        <v>1220</v>
      </c>
      <c r="R9" s="961" t="s">
        <v>20</v>
      </c>
      <c r="S9" s="962" t="s">
        <v>21</v>
      </c>
      <c r="T9" s="961" t="s">
        <v>20</v>
      </c>
      <c r="U9" s="962" t="s">
        <v>21</v>
      </c>
      <c r="V9" s="961" t="s">
        <v>20</v>
      </c>
      <c r="W9" s="963" t="s">
        <v>21</v>
      </c>
      <c r="X9" s="961" t="s">
        <v>20</v>
      </c>
      <c r="Y9" s="963" t="s">
        <v>21</v>
      </c>
      <c r="Z9" s="1418"/>
      <c r="AA9" s="964" t="s">
        <v>1246</v>
      </c>
      <c r="AB9" s="1427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5">
        <v>1</v>
      </c>
      <c r="C10" s="966">
        <v>2</v>
      </c>
      <c r="D10" s="965">
        <v>3</v>
      </c>
      <c r="E10" s="966">
        <v>4</v>
      </c>
      <c r="F10" s="967">
        <v>5</v>
      </c>
      <c r="G10" s="967">
        <v>6</v>
      </c>
      <c r="H10" s="966" t="s">
        <v>1287</v>
      </c>
      <c r="I10" s="965">
        <v>8</v>
      </c>
      <c r="J10" s="966" t="s">
        <v>1288</v>
      </c>
      <c r="K10" s="966" t="s">
        <v>1293</v>
      </c>
      <c r="L10" s="965">
        <v>11</v>
      </c>
      <c r="M10" s="965">
        <v>12</v>
      </c>
      <c r="N10" s="965">
        <v>13</v>
      </c>
      <c r="O10" s="966" t="s">
        <v>1294</v>
      </c>
      <c r="P10" s="965">
        <v>15</v>
      </c>
      <c r="Q10" s="965">
        <v>16</v>
      </c>
      <c r="R10" s="965">
        <v>17</v>
      </c>
      <c r="S10" s="965">
        <v>18</v>
      </c>
      <c r="T10" s="965">
        <v>19</v>
      </c>
      <c r="U10" s="965">
        <v>20</v>
      </c>
      <c r="V10" s="965">
        <v>21</v>
      </c>
      <c r="W10" s="965">
        <v>22</v>
      </c>
      <c r="X10" s="965">
        <v>23</v>
      </c>
      <c r="Y10" s="965">
        <v>24</v>
      </c>
      <c r="Z10" s="965">
        <v>25</v>
      </c>
      <c r="AA10" s="966" t="s">
        <v>1295</v>
      </c>
      <c r="AB10" s="965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09"/>
      <c r="C11" s="1010"/>
      <c r="D11" s="1009" t="str">
        <f>"KECAMATAN "&amp;E12&amp;""</f>
        <v>KECAMATAN KALIMANAH</v>
      </c>
      <c r="E11" s="1010"/>
      <c r="F11" s="1011"/>
      <c r="G11" s="1012"/>
      <c r="H11" s="1013"/>
      <c r="I11" s="1014"/>
      <c r="J11" s="1013"/>
      <c r="K11" s="1013"/>
      <c r="L11" s="1014"/>
      <c r="M11" s="1015"/>
      <c r="N11" s="1015"/>
      <c r="O11" s="1013"/>
      <c r="P11" s="1015"/>
      <c r="Q11" s="1015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0"/>
      <c r="AB11" s="1014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6">
        <v>1</v>
      </c>
      <c r="C12" s="1017">
        <v>1.0880000000000001</v>
      </c>
      <c r="D12" s="1018" t="s">
        <v>107</v>
      </c>
      <c r="E12" s="1016" t="s">
        <v>1271</v>
      </c>
      <c r="F12" s="1019">
        <v>4.42</v>
      </c>
      <c r="G12" s="1020">
        <v>6</v>
      </c>
      <c r="H12" s="1021">
        <f>M12/F12*100</f>
        <v>100</v>
      </c>
      <c r="I12" s="1021">
        <f t="shared" ref="I12:I37" si="0">N12/F12*100</f>
        <v>0</v>
      </c>
      <c r="J12" s="1021">
        <f>O12/F12*100</f>
        <v>0</v>
      </c>
      <c r="K12" s="1021">
        <f>P12/F12*100</f>
        <v>0</v>
      </c>
      <c r="L12" s="1022">
        <f>Q12/F12*100</f>
        <v>0</v>
      </c>
      <c r="M12" s="1023">
        <f>F12-N12-O12-P12-Q12</f>
        <v>4.42</v>
      </c>
      <c r="N12" s="1023"/>
      <c r="O12" s="1023">
        <v>0</v>
      </c>
      <c r="P12" s="1023"/>
      <c r="Q12" s="1023">
        <v>0</v>
      </c>
      <c r="R12" s="1024">
        <v>4.42</v>
      </c>
      <c r="S12" s="1021">
        <f t="shared" ref="S12:S37" si="1">(R12/F12)*100</f>
        <v>100</v>
      </c>
      <c r="T12" s="1015">
        <v>0</v>
      </c>
      <c r="U12" s="1021">
        <f t="shared" ref="U12:U37" si="2">SUM(T12/F12)*100</f>
        <v>0</v>
      </c>
      <c r="V12" s="1015">
        <v>0</v>
      </c>
      <c r="W12" s="1021">
        <f t="shared" ref="W12:W37" si="3">SUM(V12/F12)*100</f>
        <v>0</v>
      </c>
      <c r="X12" s="1015">
        <v>0</v>
      </c>
      <c r="Y12" s="1021">
        <f>SUM(X12/F12)*100</f>
        <v>0</v>
      </c>
      <c r="Z12" s="1022" t="s">
        <v>1249</v>
      </c>
      <c r="AA12" s="1025" t="s">
        <v>40</v>
      </c>
      <c r="AB12" s="1022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6">
        <v>2</v>
      </c>
      <c r="C13" s="1017">
        <v>1.089</v>
      </c>
      <c r="D13" s="1018" t="s">
        <v>108</v>
      </c>
      <c r="E13" s="1016" t="s">
        <v>1271</v>
      </c>
      <c r="F13" s="1019">
        <v>3.51</v>
      </c>
      <c r="G13" s="1020">
        <v>4</v>
      </c>
      <c r="H13" s="1021">
        <f t="shared" ref="H13:H37" si="4">M13/F13*100</f>
        <v>77.207977207977208</v>
      </c>
      <c r="I13" s="1021">
        <f t="shared" si="0"/>
        <v>11.396011396011398</v>
      </c>
      <c r="J13" s="1021">
        <f t="shared" ref="J13:J37" si="5">O13/F13*100</f>
        <v>0</v>
      </c>
      <c r="K13" s="1021">
        <f t="shared" ref="K13:K37" si="6">P13/F13*100</f>
        <v>11.396011396011398</v>
      </c>
      <c r="L13" s="1022">
        <f t="shared" ref="L13:L37" si="7">Q13/F13*100</f>
        <v>0</v>
      </c>
      <c r="M13" s="1023">
        <f t="shared" ref="M13:M37" si="8">F13-N13-O13-P13-Q13</f>
        <v>2.71</v>
      </c>
      <c r="N13" s="1023">
        <v>0.4</v>
      </c>
      <c r="O13" s="1023">
        <v>0</v>
      </c>
      <c r="P13" s="1023">
        <v>0.4</v>
      </c>
      <c r="Q13" s="1023">
        <v>0</v>
      </c>
      <c r="R13" s="1024">
        <v>1.1100000000000001</v>
      </c>
      <c r="S13" s="1021">
        <f t="shared" si="1"/>
        <v>31.623931623931629</v>
      </c>
      <c r="T13" s="1015">
        <v>1.6</v>
      </c>
      <c r="U13" s="1021">
        <f t="shared" si="2"/>
        <v>45.58404558404559</v>
      </c>
      <c r="V13" s="1015">
        <v>0.4</v>
      </c>
      <c r="W13" s="1021">
        <f t="shared" si="3"/>
        <v>11.396011396011398</v>
      </c>
      <c r="X13" s="1015">
        <v>0.4</v>
      </c>
      <c r="Y13" s="1021">
        <f t="shared" ref="Y13:Y37" si="9">SUM(X13/F13)*100</f>
        <v>11.396011396011398</v>
      </c>
      <c r="Z13" s="1022" t="s">
        <v>1249</v>
      </c>
      <c r="AA13" s="1025" t="s">
        <v>29</v>
      </c>
      <c r="AB13" s="1022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6">
        <v>3</v>
      </c>
      <c r="C14" s="1017" t="s">
        <v>1071</v>
      </c>
      <c r="D14" s="1018" t="s">
        <v>109</v>
      </c>
      <c r="E14" s="1016" t="s">
        <v>1271</v>
      </c>
      <c r="F14" s="1019">
        <v>1.77</v>
      </c>
      <c r="G14" s="1020">
        <v>3.5</v>
      </c>
      <c r="H14" s="1021">
        <f t="shared" si="4"/>
        <v>100</v>
      </c>
      <c r="I14" s="1021">
        <f t="shared" si="0"/>
        <v>0</v>
      </c>
      <c r="J14" s="1021">
        <f t="shared" si="5"/>
        <v>0</v>
      </c>
      <c r="K14" s="1021">
        <f t="shared" si="6"/>
        <v>0</v>
      </c>
      <c r="L14" s="1022">
        <f t="shared" si="7"/>
        <v>0</v>
      </c>
      <c r="M14" s="1023">
        <f t="shared" si="8"/>
        <v>1.77</v>
      </c>
      <c r="N14" s="1023"/>
      <c r="O14" s="1023">
        <v>0</v>
      </c>
      <c r="P14" s="1023"/>
      <c r="Q14" s="1023">
        <v>0</v>
      </c>
      <c r="R14" s="1024">
        <v>1.77</v>
      </c>
      <c r="S14" s="1021">
        <f t="shared" si="1"/>
        <v>100</v>
      </c>
      <c r="T14" s="1015">
        <v>0</v>
      </c>
      <c r="U14" s="1021">
        <f t="shared" si="2"/>
        <v>0</v>
      </c>
      <c r="V14" s="1015">
        <v>0</v>
      </c>
      <c r="W14" s="1021">
        <f t="shared" si="3"/>
        <v>0</v>
      </c>
      <c r="X14" s="1015">
        <v>0</v>
      </c>
      <c r="Y14" s="1021">
        <f t="shared" si="9"/>
        <v>0</v>
      </c>
      <c r="Z14" s="1022" t="s">
        <v>1249</v>
      </c>
      <c r="AA14" s="1025" t="s">
        <v>40</v>
      </c>
      <c r="AB14" s="1022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6">
        <v>4</v>
      </c>
      <c r="C15" s="1017">
        <v>1.091</v>
      </c>
      <c r="D15" s="1018" t="s">
        <v>110</v>
      </c>
      <c r="E15" s="1016" t="s">
        <v>1271</v>
      </c>
      <c r="F15" s="1019">
        <v>0.87</v>
      </c>
      <c r="G15" s="1020">
        <v>4</v>
      </c>
      <c r="H15" s="1021">
        <f t="shared" si="4"/>
        <v>100</v>
      </c>
      <c r="I15" s="1021">
        <f t="shared" si="0"/>
        <v>0</v>
      </c>
      <c r="J15" s="1021">
        <f t="shared" si="5"/>
        <v>0</v>
      </c>
      <c r="K15" s="1021">
        <f t="shared" si="6"/>
        <v>0</v>
      </c>
      <c r="L15" s="1022">
        <f t="shared" si="7"/>
        <v>0</v>
      </c>
      <c r="M15" s="1023">
        <f t="shared" si="8"/>
        <v>0.87</v>
      </c>
      <c r="N15" s="1023"/>
      <c r="O15" s="1023">
        <v>0</v>
      </c>
      <c r="P15" s="1023"/>
      <c r="Q15" s="1023">
        <v>0</v>
      </c>
      <c r="R15" s="1024">
        <v>0.87</v>
      </c>
      <c r="S15" s="1021">
        <f t="shared" si="1"/>
        <v>100</v>
      </c>
      <c r="T15" s="1015">
        <v>0</v>
      </c>
      <c r="U15" s="1021">
        <f t="shared" si="2"/>
        <v>0</v>
      </c>
      <c r="V15" s="1015">
        <v>0</v>
      </c>
      <c r="W15" s="1021">
        <f t="shared" si="3"/>
        <v>0</v>
      </c>
      <c r="X15" s="1015">
        <v>0</v>
      </c>
      <c r="Y15" s="1021">
        <f t="shared" si="9"/>
        <v>0</v>
      </c>
      <c r="Z15" s="1022" t="s">
        <v>1249</v>
      </c>
      <c r="AA15" s="1025" t="s">
        <v>40</v>
      </c>
      <c r="AB15" s="1022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6">
        <v>5</v>
      </c>
      <c r="C16" s="1017">
        <v>1.0920000000000001</v>
      </c>
      <c r="D16" s="1018" t="s">
        <v>111</v>
      </c>
      <c r="E16" s="1016" t="s">
        <v>1271</v>
      </c>
      <c r="F16" s="1019">
        <v>2.57</v>
      </c>
      <c r="G16" s="1020">
        <v>5</v>
      </c>
      <c r="H16" s="1021">
        <f t="shared" si="4"/>
        <v>100</v>
      </c>
      <c r="I16" s="1021">
        <f t="shared" si="0"/>
        <v>0</v>
      </c>
      <c r="J16" s="1021">
        <f t="shared" si="5"/>
        <v>0</v>
      </c>
      <c r="K16" s="1021">
        <f t="shared" si="6"/>
        <v>0</v>
      </c>
      <c r="L16" s="1022">
        <f t="shared" si="7"/>
        <v>0</v>
      </c>
      <c r="M16" s="1023">
        <f t="shared" si="8"/>
        <v>2.57</v>
      </c>
      <c r="N16" s="1023"/>
      <c r="O16" s="1023">
        <v>0</v>
      </c>
      <c r="P16" s="1023"/>
      <c r="Q16" s="1023">
        <v>0</v>
      </c>
      <c r="R16" s="1024">
        <v>2.37</v>
      </c>
      <c r="S16" s="1021">
        <f t="shared" si="1"/>
        <v>92.217898832684824</v>
      </c>
      <c r="T16" s="1015">
        <v>0.2</v>
      </c>
      <c r="U16" s="1021">
        <f t="shared" si="2"/>
        <v>7.7821011673151768</v>
      </c>
      <c r="V16" s="1015">
        <v>0</v>
      </c>
      <c r="W16" s="1021">
        <f t="shared" si="3"/>
        <v>0</v>
      </c>
      <c r="X16" s="1015">
        <v>0</v>
      </c>
      <c r="Y16" s="1021">
        <f t="shared" si="9"/>
        <v>0</v>
      </c>
      <c r="Z16" s="1022" t="s">
        <v>1249</v>
      </c>
      <c r="AA16" s="1025" t="s">
        <v>29</v>
      </c>
      <c r="AB16" s="1022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6">
        <v>6</v>
      </c>
      <c r="C17" s="1017">
        <v>1.093</v>
      </c>
      <c r="D17" s="1018" t="s">
        <v>112</v>
      </c>
      <c r="E17" s="1016" t="s">
        <v>1271</v>
      </c>
      <c r="F17" s="1019">
        <v>2.58</v>
      </c>
      <c r="G17" s="1020">
        <v>4</v>
      </c>
      <c r="H17" s="1021">
        <f t="shared" si="4"/>
        <v>100</v>
      </c>
      <c r="I17" s="1021">
        <f t="shared" si="0"/>
        <v>0</v>
      </c>
      <c r="J17" s="1021">
        <f t="shared" si="5"/>
        <v>0</v>
      </c>
      <c r="K17" s="1021">
        <f t="shared" si="6"/>
        <v>0</v>
      </c>
      <c r="L17" s="1022">
        <f t="shared" si="7"/>
        <v>0</v>
      </c>
      <c r="M17" s="1023">
        <f t="shared" si="8"/>
        <v>2.58</v>
      </c>
      <c r="N17" s="1023"/>
      <c r="O17" s="1023">
        <v>0</v>
      </c>
      <c r="P17" s="1023"/>
      <c r="Q17" s="1023">
        <v>0</v>
      </c>
      <c r="R17" s="1024">
        <v>2.58</v>
      </c>
      <c r="S17" s="1021">
        <f t="shared" si="1"/>
        <v>100</v>
      </c>
      <c r="T17" s="1015">
        <v>0</v>
      </c>
      <c r="U17" s="1021">
        <f t="shared" si="2"/>
        <v>0</v>
      </c>
      <c r="V17" s="1015">
        <v>0</v>
      </c>
      <c r="W17" s="1021">
        <f t="shared" si="3"/>
        <v>0</v>
      </c>
      <c r="X17" s="1015">
        <v>0</v>
      </c>
      <c r="Y17" s="1021">
        <f t="shared" si="9"/>
        <v>0</v>
      </c>
      <c r="Z17" s="1022" t="s">
        <v>1249</v>
      </c>
      <c r="AA17" s="1025" t="s">
        <v>40</v>
      </c>
      <c r="AB17" s="1022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6">
        <v>7</v>
      </c>
      <c r="C18" s="1017">
        <v>1.0940000000000001</v>
      </c>
      <c r="D18" s="1018" t="s">
        <v>113</v>
      </c>
      <c r="E18" s="1016" t="s">
        <v>1271</v>
      </c>
      <c r="F18" s="1019">
        <v>3.81</v>
      </c>
      <c r="G18" s="1020">
        <v>6</v>
      </c>
      <c r="H18" s="1021">
        <f t="shared" si="4"/>
        <v>57.742782152230973</v>
      </c>
      <c r="I18" s="1021">
        <f t="shared" si="0"/>
        <v>42.257217847769027</v>
      </c>
      <c r="J18" s="1021">
        <f t="shared" si="5"/>
        <v>0</v>
      </c>
      <c r="K18" s="1021">
        <f t="shared" si="6"/>
        <v>0</v>
      </c>
      <c r="L18" s="1022">
        <f t="shared" si="7"/>
        <v>0</v>
      </c>
      <c r="M18" s="1023">
        <f t="shared" si="8"/>
        <v>2.2000000000000002</v>
      </c>
      <c r="N18" s="1023">
        <v>1.61</v>
      </c>
      <c r="O18" s="1023">
        <v>0</v>
      </c>
      <c r="P18" s="1023">
        <v>0</v>
      </c>
      <c r="Q18" s="1023">
        <v>0</v>
      </c>
      <c r="R18" s="1024">
        <v>1.61</v>
      </c>
      <c r="S18" s="1021">
        <f t="shared" si="1"/>
        <v>42.257217847769027</v>
      </c>
      <c r="T18" s="1015">
        <v>1.2</v>
      </c>
      <c r="U18" s="1021">
        <f t="shared" si="2"/>
        <v>31.496062992125985</v>
      </c>
      <c r="V18" s="1015">
        <v>1</v>
      </c>
      <c r="W18" s="1021">
        <f t="shared" si="3"/>
        <v>26.246719160104988</v>
      </c>
      <c r="X18" s="1015">
        <v>0</v>
      </c>
      <c r="Y18" s="1021">
        <f t="shared" si="9"/>
        <v>0</v>
      </c>
      <c r="Z18" s="1022" t="s">
        <v>1249</v>
      </c>
      <c r="AA18" s="1025" t="s">
        <v>29</v>
      </c>
      <c r="AB18" s="1022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6">
        <v>8</v>
      </c>
      <c r="C19" s="1017">
        <v>1.095</v>
      </c>
      <c r="D19" s="1018" t="s">
        <v>114</v>
      </c>
      <c r="E19" s="1016" t="s">
        <v>1271</v>
      </c>
      <c r="F19" s="1019">
        <v>2.92</v>
      </c>
      <c r="G19" s="1020">
        <v>3</v>
      </c>
      <c r="H19" s="1021">
        <f t="shared" si="4"/>
        <v>100</v>
      </c>
      <c r="I19" s="1021">
        <f t="shared" si="0"/>
        <v>0</v>
      </c>
      <c r="J19" s="1021">
        <f t="shared" si="5"/>
        <v>0</v>
      </c>
      <c r="K19" s="1021">
        <f t="shared" si="6"/>
        <v>0</v>
      </c>
      <c r="L19" s="1022">
        <f t="shared" si="7"/>
        <v>0</v>
      </c>
      <c r="M19" s="1023">
        <f t="shared" si="8"/>
        <v>2.92</v>
      </c>
      <c r="N19" s="1023"/>
      <c r="O19" s="1023">
        <v>0</v>
      </c>
      <c r="P19" s="1023"/>
      <c r="Q19" s="1023">
        <v>0</v>
      </c>
      <c r="R19" s="1024">
        <v>2.72</v>
      </c>
      <c r="S19" s="1021">
        <f t="shared" si="1"/>
        <v>93.150684931506859</v>
      </c>
      <c r="T19" s="1015">
        <v>0.2</v>
      </c>
      <c r="U19" s="1021">
        <f t="shared" si="2"/>
        <v>6.8493150684931514</v>
      </c>
      <c r="V19" s="1015">
        <v>0</v>
      </c>
      <c r="W19" s="1021">
        <f t="shared" si="3"/>
        <v>0</v>
      </c>
      <c r="X19" s="1015">
        <v>0</v>
      </c>
      <c r="Y19" s="1021">
        <f t="shared" si="9"/>
        <v>0</v>
      </c>
      <c r="Z19" s="1022" t="s">
        <v>1249</v>
      </c>
      <c r="AA19" s="1025" t="s">
        <v>29</v>
      </c>
      <c r="AB19" s="1022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6">
        <v>9</v>
      </c>
      <c r="C20" s="1017">
        <v>1.0960000000000001</v>
      </c>
      <c r="D20" s="1018" t="s">
        <v>115</v>
      </c>
      <c r="E20" s="1016" t="s">
        <v>1271</v>
      </c>
      <c r="F20" s="1019">
        <v>2.81</v>
      </c>
      <c r="G20" s="1020">
        <v>4</v>
      </c>
      <c r="H20" s="1021">
        <f t="shared" si="4"/>
        <v>100</v>
      </c>
      <c r="I20" s="1021">
        <f t="shared" si="0"/>
        <v>0</v>
      </c>
      <c r="J20" s="1021">
        <f t="shared" si="5"/>
        <v>0</v>
      </c>
      <c r="K20" s="1021">
        <f t="shared" si="6"/>
        <v>0</v>
      </c>
      <c r="L20" s="1022">
        <f t="shared" si="7"/>
        <v>0</v>
      </c>
      <c r="M20" s="1023">
        <f t="shared" si="8"/>
        <v>2.81</v>
      </c>
      <c r="N20" s="1023"/>
      <c r="O20" s="1023">
        <v>0</v>
      </c>
      <c r="P20" s="1023"/>
      <c r="Q20" s="1023">
        <v>0</v>
      </c>
      <c r="R20" s="1024">
        <v>2.81</v>
      </c>
      <c r="S20" s="1021">
        <f t="shared" si="1"/>
        <v>100</v>
      </c>
      <c r="T20" s="1015">
        <v>0</v>
      </c>
      <c r="U20" s="1021">
        <f t="shared" si="2"/>
        <v>0</v>
      </c>
      <c r="V20" s="1015">
        <v>0</v>
      </c>
      <c r="W20" s="1021">
        <f t="shared" si="3"/>
        <v>0</v>
      </c>
      <c r="X20" s="1015">
        <v>0</v>
      </c>
      <c r="Y20" s="1021">
        <f t="shared" si="9"/>
        <v>0</v>
      </c>
      <c r="Z20" s="1022" t="s">
        <v>1249</v>
      </c>
      <c r="AA20" s="1025" t="s">
        <v>29</v>
      </c>
      <c r="AB20" s="1022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6">
        <v>10</v>
      </c>
      <c r="C21" s="1017">
        <v>1.097</v>
      </c>
      <c r="D21" s="1018" t="s">
        <v>116</v>
      </c>
      <c r="E21" s="1016" t="s">
        <v>1271</v>
      </c>
      <c r="F21" s="1019">
        <v>1.41</v>
      </c>
      <c r="G21" s="1020">
        <v>4</v>
      </c>
      <c r="H21" s="1021">
        <f t="shared" si="4"/>
        <v>71.631205673758856</v>
      </c>
      <c r="I21" s="1021">
        <f t="shared" si="0"/>
        <v>0</v>
      </c>
      <c r="J21" s="1021">
        <f t="shared" si="5"/>
        <v>0</v>
      </c>
      <c r="K21" s="1021">
        <f t="shared" si="6"/>
        <v>28.368794326241137</v>
      </c>
      <c r="L21" s="1022">
        <f t="shared" si="7"/>
        <v>0</v>
      </c>
      <c r="M21" s="1023">
        <f t="shared" si="8"/>
        <v>1.0099999999999998</v>
      </c>
      <c r="N21" s="1023"/>
      <c r="O21" s="1023">
        <v>0</v>
      </c>
      <c r="P21" s="1023">
        <v>0.4</v>
      </c>
      <c r="Q21" s="1023">
        <v>0</v>
      </c>
      <c r="R21" s="1026">
        <v>0</v>
      </c>
      <c r="S21" s="1021">
        <f t="shared" si="1"/>
        <v>0</v>
      </c>
      <c r="T21" s="1015">
        <v>0.41</v>
      </c>
      <c r="U21" s="1021">
        <f t="shared" si="2"/>
        <v>29.078014184397162</v>
      </c>
      <c r="V21" s="1015">
        <v>0.6</v>
      </c>
      <c r="W21" s="1021">
        <f t="shared" si="3"/>
        <v>42.553191489361701</v>
      </c>
      <c r="X21" s="1015">
        <v>0.4</v>
      </c>
      <c r="Y21" s="1021">
        <f t="shared" si="9"/>
        <v>28.368794326241137</v>
      </c>
      <c r="Z21" s="1022" t="s">
        <v>1249</v>
      </c>
      <c r="AA21" s="1025" t="s">
        <v>40</v>
      </c>
      <c r="AB21" s="1022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6">
        <v>11</v>
      </c>
      <c r="C22" s="1017">
        <v>1.0980000000000001</v>
      </c>
      <c r="D22" s="1018" t="s">
        <v>117</v>
      </c>
      <c r="E22" s="1016" t="s">
        <v>1271</v>
      </c>
      <c r="F22" s="1019">
        <v>0.81</v>
      </c>
      <c r="G22" s="1020">
        <v>3.5</v>
      </c>
      <c r="H22" s="1021">
        <f t="shared" si="4"/>
        <v>100</v>
      </c>
      <c r="I22" s="1021">
        <f t="shared" si="0"/>
        <v>0</v>
      </c>
      <c r="J22" s="1021">
        <f t="shared" si="5"/>
        <v>0</v>
      </c>
      <c r="K22" s="1021">
        <f t="shared" si="6"/>
        <v>0</v>
      </c>
      <c r="L22" s="1022">
        <f t="shared" si="7"/>
        <v>0</v>
      </c>
      <c r="M22" s="1023">
        <f t="shared" si="8"/>
        <v>0.81</v>
      </c>
      <c r="N22" s="1023"/>
      <c r="O22" s="1023">
        <v>0</v>
      </c>
      <c r="P22" s="1023"/>
      <c r="Q22" s="1023">
        <v>0</v>
      </c>
      <c r="R22" s="1024">
        <v>0.81</v>
      </c>
      <c r="S22" s="1021">
        <f t="shared" si="1"/>
        <v>100</v>
      </c>
      <c r="T22" s="1015">
        <v>0</v>
      </c>
      <c r="U22" s="1021">
        <f t="shared" si="2"/>
        <v>0</v>
      </c>
      <c r="V22" s="1015">
        <v>0</v>
      </c>
      <c r="W22" s="1021">
        <f t="shared" si="3"/>
        <v>0</v>
      </c>
      <c r="X22" s="1015">
        <v>0</v>
      </c>
      <c r="Y22" s="1021">
        <f t="shared" si="9"/>
        <v>0</v>
      </c>
      <c r="Z22" s="1022" t="s">
        <v>1249</v>
      </c>
      <c r="AA22" s="1025" t="s">
        <v>29</v>
      </c>
      <c r="AB22" s="1022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6">
        <v>12</v>
      </c>
      <c r="C23" s="1017">
        <v>1.099</v>
      </c>
      <c r="D23" s="1018" t="s">
        <v>1148</v>
      </c>
      <c r="E23" s="1016" t="s">
        <v>1271</v>
      </c>
      <c r="F23" s="1019">
        <v>1.95</v>
      </c>
      <c r="G23" s="1020">
        <v>4</v>
      </c>
      <c r="H23" s="1021">
        <f t="shared" si="4"/>
        <v>100</v>
      </c>
      <c r="I23" s="1021">
        <f t="shared" si="0"/>
        <v>0</v>
      </c>
      <c r="J23" s="1021">
        <f t="shared" si="5"/>
        <v>0</v>
      </c>
      <c r="K23" s="1021">
        <f t="shared" si="6"/>
        <v>0</v>
      </c>
      <c r="L23" s="1022">
        <f t="shared" si="7"/>
        <v>0</v>
      </c>
      <c r="M23" s="1023">
        <f t="shared" si="8"/>
        <v>1.95</v>
      </c>
      <c r="N23" s="1023"/>
      <c r="O23" s="1023">
        <v>0</v>
      </c>
      <c r="P23" s="1023"/>
      <c r="Q23" s="1023">
        <v>0</v>
      </c>
      <c r="R23" s="1024">
        <v>1.95</v>
      </c>
      <c r="S23" s="1021">
        <f t="shared" si="1"/>
        <v>100</v>
      </c>
      <c r="T23" s="1015">
        <v>0</v>
      </c>
      <c r="U23" s="1021">
        <f t="shared" si="2"/>
        <v>0</v>
      </c>
      <c r="V23" s="1015">
        <v>0</v>
      </c>
      <c r="W23" s="1021">
        <f t="shared" si="3"/>
        <v>0</v>
      </c>
      <c r="X23" s="1015">
        <v>0</v>
      </c>
      <c r="Y23" s="1021">
        <f t="shared" si="9"/>
        <v>0</v>
      </c>
      <c r="Z23" s="1022" t="s">
        <v>1249</v>
      </c>
      <c r="AA23" s="1025" t="s">
        <v>29</v>
      </c>
      <c r="AB23" s="1022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6">
        <v>13</v>
      </c>
      <c r="C24" s="1017" t="s">
        <v>1085</v>
      </c>
      <c r="D24" s="1018" t="s">
        <v>118</v>
      </c>
      <c r="E24" s="1016" t="s">
        <v>1271</v>
      </c>
      <c r="F24" s="1019">
        <v>1.17</v>
      </c>
      <c r="G24" s="1020">
        <v>7.5</v>
      </c>
      <c r="H24" s="1021">
        <f t="shared" si="4"/>
        <v>14.529914529914526</v>
      </c>
      <c r="I24" s="1021">
        <f t="shared" si="0"/>
        <v>0</v>
      </c>
      <c r="J24" s="1021">
        <f t="shared" si="5"/>
        <v>0</v>
      </c>
      <c r="K24" s="1021">
        <f t="shared" si="6"/>
        <v>85.470085470085479</v>
      </c>
      <c r="L24" s="1022">
        <f t="shared" si="7"/>
        <v>0</v>
      </c>
      <c r="M24" s="1023">
        <f t="shared" si="8"/>
        <v>0.16999999999999993</v>
      </c>
      <c r="N24" s="1023"/>
      <c r="O24" s="1023">
        <v>0</v>
      </c>
      <c r="P24" s="1023">
        <v>1</v>
      </c>
      <c r="Q24" s="1023">
        <v>0</v>
      </c>
      <c r="R24" s="1024">
        <v>1.17</v>
      </c>
      <c r="S24" s="1021">
        <f t="shared" si="1"/>
        <v>100</v>
      </c>
      <c r="T24" s="1015">
        <v>0</v>
      </c>
      <c r="U24" s="1021">
        <f t="shared" si="2"/>
        <v>0</v>
      </c>
      <c r="V24" s="1015">
        <v>0</v>
      </c>
      <c r="W24" s="1021">
        <f t="shared" si="3"/>
        <v>0</v>
      </c>
      <c r="X24" s="1015">
        <v>0</v>
      </c>
      <c r="Y24" s="1021">
        <f t="shared" si="9"/>
        <v>0</v>
      </c>
      <c r="Z24" s="1022" t="s">
        <v>1249</v>
      </c>
      <c r="AA24" s="1025" t="s">
        <v>40</v>
      </c>
      <c r="AB24" s="1022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6">
        <v>14</v>
      </c>
      <c r="C25" s="1017">
        <v>1.101</v>
      </c>
      <c r="D25" s="1018" t="s">
        <v>119</v>
      </c>
      <c r="E25" s="1016" t="s">
        <v>1271</v>
      </c>
      <c r="F25" s="1019">
        <v>0.21</v>
      </c>
      <c r="G25" s="1020">
        <v>2.8</v>
      </c>
      <c r="H25" s="1021">
        <f t="shared" si="4"/>
        <v>100</v>
      </c>
      <c r="I25" s="1021">
        <f t="shared" si="0"/>
        <v>0</v>
      </c>
      <c r="J25" s="1021">
        <f t="shared" si="5"/>
        <v>0</v>
      </c>
      <c r="K25" s="1021">
        <f t="shared" si="6"/>
        <v>0</v>
      </c>
      <c r="L25" s="1022">
        <f t="shared" si="7"/>
        <v>0</v>
      </c>
      <c r="M25" s="1023">
        <f t="shared" si="8"/>
        <v>0.21</v>
      </c>
      <c r="N25" s="1023"/>
      <c r="O25" s="1023">
        <v>0</v>
      </c>
      <c r="P25" s="1023"/>
      <c r="Q25" s="1023">
        <v>0</v>
      </c>
      <c r="R25" s="1024">
        <v>0.21</v>
      </c>
      <c r="S25" s="1021">
        <f t="shared" si="1"/>
        <v>100</v>
      </c>
      <c r="T25" s="1015">
        <v>0</v>
      </c>
      <c r="U25" s="1021">
        <f t="shared" si="2"/>
        <v>0</v>
      </c>
      <c r="V25" s="1015">
        <v>0</v>
      </c>
      <c r="W25" s="1021">
        <f t="shared" si="3"/>
        <v>0</v>
      </c>
      <c r="X25" s="1015">
        <v>0</v>
      </c>
      <c r="Y25" s="1021">
        <f t="shared" si="9"/>
        <v>0</v>
      </c>
      <c r="Z25" s="1022" t="s">
        <v>1249</v>
      </c>
      <c r="AA25" s="1025" t="s">
        <v>40</v>
      </c>
      <c r="AB25" s="1022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6">
        <v>15</v>
      </c>
      <c r="C26" s="1017">
        <v>1.1020000000000001</v>
      </c>
      <c r="D26" s="1018" t="s">
        <v>120</v>
      </c>
      <c r="E26" s="1016" t="s">
        <v>1271</v>
      </c>
      <c r="F26" s="1019">
        <v>0.52</v>
      </c>
      <c r="G26" s="1020">
        <v>3</v>
      </c>
      <c r="H26" s="1021">
        <f t="shared" si="4"/>
        <v>100</v>
      </c>
      <c r="I26" s="1021">
        <f t="shared" si="0"/>
        <v>0</v>
      </c>
      <c r="J26" s="1021">
        <f t="shared" si="5"/>
        <v>0</v>
      </c>
      <c r="K26" s="1021">
        <f t="shared" si="6"/>
        <v>0</v>
      </c>
      <c r="L26" s="1022">
        <f t="shared" si="7"/>
        <v>0</v>
      </c>
      <c r="M26" s="1023">
        <f t="shared" si="8"/>
        <v>0.52</v>
      </c>
      <c r="N26" s="1023"/>
      <c r="O26" s="1023">
        <v>0</v>
      </c>
      <c r="P26" s="1023"/>
      <c r="Q26" s="1023">
        <v>0</v>
      </c>
      <c r="R26" s="1024">
        <v>0.52</v>
      </c>
      <c r="S26" s="1021">
        <f t="shared" si="1"/>
        <v>100</v>
      </c>
      <c r="T26" s="1015">
        <v>0</v>
      </c>
      <c r="U26" s="1021">
        <f t="shared" si="2"/>
        <v>0</v>
      </c>
      <c r="V26" s="1015">
        <v>0</v>
      </c>
      <c r="W26" s="1021">
        <f t="shared" si="3"/>
        <v>0</v>
      </c>
      <c r="X26" s="1015">
        <v>0</v>
      </c>
      <c r="Y26" s="1021">
        <f t="shared" si="9"/>
        <v>0</v>
      </c>
      <c r="Z26" s="1022" t="s">
        <v>1249</v>
      </c>
      <c r="AA26" s="1025" t="s">
        <v>40</v>
      </c>
      <c r="AB26" s="1022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6">
        <v>16</v>
      </c>
      <c r="C27" s="1017">
        <v>1.103</v>
      </c>
      <c r="D27" s="1018" t="s">
        <v>121</v>
      </c>
      <c r="E27" s="1016" t="s">
        <v>1271</v>
      </c>
      <c r="F27" s="1019">
        <v>0.38</v>
      </c>
      <c r="G27" s="1020">
        <v>3.5</v>
      </c>
      <c r="H27" s="1021">
        <f t="shared" si="4"/>
        <v>100</v>
      </c>
      <c r="I27" s="1021">
        <f t="shared" si="0"/>
        <v>0</v>
      </c>
      <c r="J27" s="1021">
        <f t="shared" si="5"/>
        <v>0</v>
      </c>
      <c r="K27" s="1021">
        <f t="shared" si="6"/>
        <v>0</v>
      </c>
      <c r="L27" s="1022">
        <f t="shared" si="7"/>
        <v>0</v>
      </c>
      <c r="M27" s="1023">
        <f t="shared" si="8"/>
        <v>0.38</v>
      </c>
      <c r="N27" s="1023"/>
      <c r="O27" s="1023">
        <v>0</v>
      </c>
      <c r="P27" s="1023"/>
      <c r="Q27" s="1023">
        <v>0</v>
      </c>
      <c r="R27" s="1024">
        <v>0.38</v>
      </c>
      <c r="S27" s="1021">
        <f t="shared" si="1"/>
        <v>100</v>
      </c>
      <c r="T27" s="1015">
        <v>0</v>
      </c>
      <c r="U27" s="1021">
        <f t="shared" si="2"/>
        <v>0</v>
      </c>
      <c r="V27" s="1015">
        <v>0</v>
      </c>
      <c r="W27" s="1021">
        <f t="shared" si="3"/>
        <v>0</v>
      </c>
      <c r="X27" s="1015">
        <v>0</v>
      </c>
      <c r="Y27" s="1021">
        <f t="shared" si="9"/>
        <v>0</v>
      </c>
      <c r="Z27" s="1022" t="s">
        <v>1249</v>
      </c>
      <c r="AA27" s="1025" t="s">
        <v>40</v>
      </c>
      <c r="AB27" s="1022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6">
        <v>17</v>
      </c>
      <c r="C28" s="1017">
        <v>1.1040000000000001</v>
      </c>
      <c r="D28" s="1018" t="s">
        <v>122</v>
      </c>
      <c r="E28" s="1016" t="s">
        <v>1271</v>
      </c>
      <c r="F28" s="1019">
        <v>0.36</v>
      </c>
      <c r="G28" s="1020">
        <v>3.5</v>
      </c>
      <c r="H28" s="1021">
        <f t="shared" si="4"/>
        <v>100</v>
      </c>
      <c r="I28" s="1021">
        <f t="shared" si="0"/>
        <v>0</v>
      </c>
      <c r="J28" s="1021">
        <f t="shared" si="5"/>
        <v>0</v>
      </c>
      <c r="K28" s="1021">
        <f t="shared" si="6"/>
        <v>0</v>
      </c>
      <c r="L28" s="1022">
        <f t="shared" si="7"/>
        <v>0</v>
      </c>
      <c r="M28" s="1023">
        <f t="shared" si="8"/>
        <v>0.36</v>
      </c>
      <c r="N28" s="1023"/>
      <c r="O28" s="1023">
        <v>0</v>
      </c>
      <c r="P28" s="1023"/>
      <c r="Q28" s="1023">
        <v>0</v>
      </c>
      <c r="R28" s="1024">
        <v>0.36</v>
      </c>
      <c r="S28" s="1021">
        <f t="shared" si="1"/>
        <v>100</v>
      </c>
      <c r="T28" s="1015">
        <v>0</v>
      </c>
      <c r="U28" s="1021">
        <f t="shared" si="2"/>
        <v>0</v>
      </c>
      <c r="V28" s="1015">
        <v>0</v>
      </c>
      <c r="W28" s="1021">
        <f t="shared" si="3"/>
        <v>0</v>
      </c>
      <c r="X28" s="1015">
        <v>0</v>
      </c>
      <c r="Y28" s="1021">
        <f t="shared" si="9"/>
        <v>0</v>
      </c>
      <c r="Z28" s="1022" t="s">
        <v>1249</v>
      </c>
      <c r="AA28" s="1025" t="s">
        <v>40</v>
      </c>
      <c r="AB28" s="1022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6">
        <v>18</v>
      </c>
      <c r="C29" s="1017">
        <v>1.105</v>
      </c>
      <c r="D29" s="1018" t="s">
        <v>123</v>
      </c>
      <c r="E29" s="1016" t="s">
        <v>1271</v>
      </c>
      <c r="F29" s="1019">
        <v>0.78</v>
      </c>
      <c r="G29" s="1020">
        <v>3</v>
      </c>
      <c r="H29" s="1021">
        <f t="shared" si="4"/>
        <v>100</v>
      </c>
      <c r="I29" s="1021">
        <f t="shared" si="0"/>
        <v>0</v>
      </c>
      <c r="J29" s="1021">
        <f t="shared" si="5"/>
        <v>0</v>
      </c>
      <c r="K29" s="1021">
        <f t="shared" si="6"/>
        <v>0</v>
      </c>
      <c r="L29" s="1022">
        <f t="shared" si="7"/>
        <v>0</v>
      </c>
      <c r="M29" s="1023">
        <f t="shared" si="8"/>
        <v>0.78</v>
      </c>
      <c r="N29" s="1023"/>
      <c r="O29" s="1023">
        <v>0</v>
      </c>
      <c r="P29" s="1023"/>
      <c r="Q29" s="1023">
        <v>0</v>
      </c>
      <c r="R29" s="1024">
        <v>0.78</v>
      </c>
      <c r="S29" s="1021">
        <f t="shared" si="1"/>
        <v>100</v>
      </c>
      <c r="T29" s="1015">
        <v>0</v>
      </c>
      <c r="U29" s="1021">
        <f t="shared" si="2"/>
        <v>0</v>
      </c>
      <c r="V29" s="1015">
        <v>0</v>
      </c>
      <c r="W29" s="1021">
        <f t="shared" si="3"/>
        <v>0</v>
      </c>
      <c r="X29" s="1015">
        <v>0</v>
      </c>
      <c r="Y29" s="1021">
        <f t="shared" si="9"/>
        <v>0</v>
      </c>
      <c r="Z29" s="1022" t="s">
        <v>1249</v>
      </c>
      <c r="AA29" s="1025" t="s">
        <v>40</v>
      </c>
      <c r="AB29" s="1022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6">
        <v>19</v>
      </c>
      <c r="C30" s="1017">
        <v>1.1060000000000001</v>
      </c>
      <c r="D30" s="1018" t="s">
        <v>124</v>
      </c>
      <c r="E30" s="1016" t="s">
        <v>1271</v>
      </c>
      <c r="F30" s="1019">
        <v>0.98</v>
      </c>
      <c r="G30" s="1020">
        <v>3</v>
      </c>
      <c r="H30" s="1021">
        <f t="shared" si="4"/>
        <v>100</v>
      </c>
      <c r="I30" s="1021">
        <f t="shared" si="0"/>
        <v>0</v>
      </c>
      <c r="J30" s="1021">
        <f t="shared" si="5"/>
        <v>0</v>
      </c>
      <c r="K30" s="1021">
        <f t="shared" si="6"/>
        <v>0</v>
      </c>
      <c r="L30" s="1022">
        <f t="shared" si="7"/>
        <v>0</v>
      </c>
      <c r="M30" s="1023">
        <f t="shared" si="8"/>
        <v>0.98</v>
      </c>
      <c r="N30" s="1023"/>
      <c r="O30" s="1023">
        <v>0</v>
      </c>
      <c r="P30" s="1023"/>
      <c r="Q30" s="1023">
        <v>0</v>
      </c>
      <c r="R30" s="1024">
        <v>0.6</v>
      </c>
      <c r="S30" s="1021">
        <f t="shared" si="1"/>
        <v>61.224489795918366</v>
      </c>
      <c r="T30" s="1015">
        <v>0.38</v>
      </c>
      <c r="U30" s="1021">
        <f t="shared" si="2"/>
        <v>38.775510204081634</v>
      </c>
      <c r="V30" s="1015">
        <v>0</v>
      </c>
      <c r="W30" s="1021">
        <f t="shared" si="3"/>
        <v>0</v>
      </c>
      <c r="X30" s="1015">
        <v>0</v>
      </c>
      <c r="Y30" s="1021">
        <f t="shared" si="9"/>
        <v>0</v>
      </c>
      <c r="Z30" s="1022" t="s">
        <v>1249</v>
      </c>
      <c r="AA30" s="1025" t="s">
        <v>40</v>
      </c>
      <c r="AB30" s="1022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6">
        <v>20</v>
      </c>
      <c r="C31" s="1017">
        <v>1.107</v>
      </c>
      <c r="D31" s="1018" t="s">
        <v>125</v>
      </c>
      <c r="E31" s="1016" t="s">
        <v>1271</v>
      </c>
      <c r="F31" s="1019">
        <v>0.7</v>
      </c>
      <c r="G31" s="1020">
        <v>3</v>
      </c>
      <c r="H31" s="1021">
        <f t="shared" si="4"/>
        <v>100</v>
      </c>
      <c r="I31" s="1021">
        <f t="shared" si="0"/>
        <v>0</v>
      </c>
      <c r="J31" s="1021">
        <f t="shared" si="5"/>
        <v>0</v>
      </c>
      <c r="K31" s="1021">
        <f t="shared" si="6"/>
        <v>0</v>
      </c>
      <c r="L31" s="1022">
        <f t="shared" si="7"/>
        <v>0</v>
      </c>
      <c r="M31" s="1023">
        <f t="shared" si="8"/>
        <v>0.7</v>
      </c>
      <c r="N31" s="1023"/>
      <c r="O31" s="1023">
        <v>0</v>
      </c>
      <c r="P31" s="1023"/>
      <c r="Q31" s="1023">
        <v>0</v>
      </c>
      <c r="R31" s="1024">
        <v>0.7</v>
      </c>
      <c r="S31" s="1021">
        <f t="shared" si="1"/>
        <v>100</v>
      </c>
      <c r="T31" s="1015">
        <v>0</v>
      </c>
      <c r="U31" s="1021">
        <f t="shared" si="2"/>
        <v>0</v>
      </c>
      <c r="V31" s="1015">
        <v>0</v>
      </c>
      <c r="W31" s="1021">
        <f t="shared" si="3"/>
        <v>0</v>
      </c>
      <c r="X31" s="1015">
        <v>0</v>
      </c>
      <c r="Y31" s="1021">
        <f t="shared" si="9"/>
        <v>0</v>
      </c>
      <c r="Z31" s="1022" t="s">
        <v>1249</v>
      </c>
      <c r="AA31" s="1025" t="s">
        <v>40</v>
      </c>
      <c r="AB31" s="1022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6">
        <v>21</v>
      </c>
      <c r="C32" s="1017">
        <v>1.1080000000000001</v>
      </c>
      <c r="D32" s="1018" t="s">
        <v>1070</v>
      </c>
      <c r="E32" s="1016" t="s">
        <v>1271</v>
      </c>
      <c r="F32" s="1019">
        <v>0.79</v>
      </c>
      <c r="G32" s="1020">
        <v>3.4</v>
      </c>
      <c r="H32" s="1021">
        <f t="shared" si="4"/>
        <v>100</v>
      </c>
      <c r="I32" s="1021">
        <f t="shared" si="0"/>
        <v>0</v>
      </c>
      <c r="J32" s="1021">
        <f t="shared" si="5"/>
        <v>0</v>
      </c>
      <c r="K32" s="1021">
        <f t="shared" si="6"/>
        <v>0</v>
      </c>
      <c r="L32" s="1022">
        <f t="shared" si="7"/>
        <v>0</v>
      </c>
      <c r="M32" s="1023">
        <f t="shared" si="8"/>
        <v>0.79</v>
      </c>
      <c r="N32" s="1023"/>
      <c r="O32" s="1023">
        <v>0</v>
      </c>
      <c r="P32" s="1023"/>
      <c r="Q32" s="1023">
        <v>0</v>
      </c>
      <c r="R32" s="1024">
        <v>0.79</v>
      </c>
      <c r="S32" s="1021">
        <f t="shared" si="1"/>
        <v>100</v>
      </c>
      <c r="T32" s="1015">
        <v>0</v>
      </c>
      <c r="U32" s="1021">
        <f t="shared" si="2"/>
        <v>0</v>
      </c>
      <c r="V32" s="1015">
        <v>0</v>
      </c>
      <c r="W32" s="1021">
        <f t="shared" si="3"/>
        <v>0</v>
      </c>
      <c r="X32" s="1015">
        <v>0</v>
      </c>
      <c r="Y32" s="1021">
        <f t="shared" si="9"/>
        <v>0</v>
      </c>
      <c r="Z32" s="1022" t="s">
        <v>1249</v>
      </c>
      <c r="AA32" s="1025" t="s">
        <v>40</v>
      </c>
      <c r="AB32" s="1022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6">
        <v>22</v>
      </c>
      <c r="C33" s="1017">
        <v>1.109</v>
      </c>
      <c r="D33" s="1018" t="s">
        <v>549</v>
      </c>
      <c r="E33" s="1016" t="s">
        <v>1271</v>
      </c>
      <c r="F33" s="1019">
        <v>1.04</v>
      </c>
      <c r="G33" s="1020">
        <v>3</v>
      </c>
      <c r="H33" s="1021">
        <f t="shared" si="4"/>
        <v>100</v>
      </c>
      <c r="I33" s="1021">
        <f t="shared" si="0"/>
        <v>0</v>
      </c>
      <c r="J33" s="1021">
        <f t="shared" si="5"/>
        <v>0</v>
      </c>
      <c r="K33" s="1021">
        <f t="shared" si="6"/>
        <v>0</v>
      </c>
      <c r="L33" s="1022">
        <f t="shared" si="7"/>
        <v>0</v>
      </c>
      <c r="M33" s="1023">
        <f t="shared" si="8"/>
        <v>1.04</v>
      </c>
      <c r="N33" s="1023"/>
      <c r="O33" s="1023">
        <v>0</v>
      </c>
      <c r="P33" s="1023">
        <v>0</v>
      </c>
      <c r="Q33" s="1023">
        <v>0</v>
      </c>
      <c r="R33" s="1024">
        <v>0.64</v>
      </c>
      <c r="S33" s="1021">
        <f t="shared" si="1"/>
        <v>61.53846153846154</v>
      </c>
      <c r="T33" s="1015">
        <v>0</v>
      </c>
      <c r="U33" s="1021">
        <f t="shared" si="2"/>
        <v>0</v>
      </c>
      <c r="V33" s="1015">
        <v>0.4</v>
      </c>
      <c r="W33" s="1021">
        <f t="shared" si="3"/>
        <v>38.461538461538467</v>
      </c>
      <c r="X33" s="1015">
        <v>0</v>
      </c>
      <c r="Y33" s="1021">
        <f t="shared" si="9"/>
        <v>0</v>
      </c>
      <c r="Z33" s="1022" t="s">
        <v>1249</v>
      </c>
      <c r="AA33" s="1025" t="s">
        <v>40</v>
      </c>
      <c r="AB33" s="1022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6">
        <v>23</v>
      </c>
      <c r="C34" s="1017">
        <v>1.163</v>
      </c>
      <c r="D34" s="1018" t="s">
        <v>1056</v>
      </c>
      <c r="E34" s="1016" t="s">
        <v>1271</v>
      </c>
      <c r="F34" s="1019">
        <v>1.65</v>
      </c>
      <c r="G34" s="1020">
        <v>3</v>
      </c>
      <c r="H34" s="1021">
        <f t="shared" si="4"/>
        <v>100</v>
      </c>
      <c r="I34" s="1021">
        <f t="shared" si="0"/>
        <v>0</v>
      </c>
      <c r="J34" s="1021">
        <f t="shared" si="5"/>
        <v>0</v>
      </c>
      <c r="K34" s="1021">
        <f t="shared" si="6"/>
        <v>0</v>
      </c>
      <c r="L34" s="1022">
        <f t="shared" si="7"/>
        <v>0</v>
      </c>
      <c r="M34" s="1023">
        <f t="shared" si="8"/>
        <v>1.65</v>
      </c>
      <c r="N34" s="1027"/>
      <c r="O34" s="1028">
        <f>SUM(O12:O33)/$B$33</f>
        <v>0</v>
      </c>
      <c r="P34" s="1027"/>
      <c r="Q34" s="1027">
        <f>SUM(Q12:Q33)</f>
        <v>0</v>
      </c>
      <c r="R34" s="1024">
        <v>1.65</v>
      </c>
      <c r="S34" s="1021">
        <f t="shared" si="1"/>
        <v>100</v>
      </c>
      <c r="T34" s="1015">
        <v>0</v>
      </c>
      <c r="U34" s="1021">
        <f t="shared" si="2"/>
        <v>0</v>
      </c>
      <c r="V34" s="1015">
        <v>0</v>
      </c>
      <c r="W34" s="1021">
        <f t="shared" si="3"/>
        <v>0</v>
      </c>
      <c r="X34" s="1015">
        <v>0</v>
      </c>
      <c r="Y34" s="1021">
        <f t="shared" si="9"/>
        <v>0</v>
      </c>
      <c r="Z34" s="1024"/>
      <c r="AA34" s="1025" t="s">
        <v>40</v>
      </c>
      <c r="AB34" s="1014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6">
        <v>24</v>
      </c>
      <c r="C35" s="1017">
        <v>1.1639999999999999</v>
      </c>
      <c r="D35" s="1018" t="s">
        <v>1057</v>
      </c>
      <c r="E35" s="1016" t="s">
        <v>1271</v>
      </c>
      <c r="F35" s="1019">
        <v>1.06</v>
      </c>
      <c r="G35" s="1020">
        <v>7.5</v>
      </c>
      <c r="H35" s="1021">
        <f t="shared" si="4"/>
        <v>100</v>
      </c>
      <c r="I35" s="1021">
        <f t="shared" si="0"/>
        <v>0</v>
      </c>
      <c r="J35" s="1021">
        <f t="shared" si="5"/>
        <v>0</v>
      </c>
      <c r="K35" s="1021">
        <f t="shared" si="6"/>
        <v>0</v>
      </c>
      <c r="L35" s="1022">
        <f t="shared" si="7"/>
        <v>0</v>
      </c>
      <c r="M35" s="1023">
        <f t="shared" si="8"/>
        <v>1.06</v>
      </c>
      <c r="N35" s="1015"/>
      <c r="O35" s="1013"/>
      <c r="P35" s="1015"/>
      <c r="Q35" s="1015"/>
      <c r="R35" s="1024">
        <v>1.06</v>
      </c>
      <c r="S35" s="1021">
        <f t="shared" si="1"/>
        <v>100</v>
      </c>
      <c r="T35" s="1015">
        <v>0</v>
      </c>
      <c r="U35" s="1021">
        <f t="shared" si="2"/>
        <v>0</v>
      </c>
      <c r="V35" s="1015">
        <v>0</v>
      </c>
      <c r="W35" s="1021">
        <f t="shared" si="3"/>
        <v>0</v>
      </c>
      <c r="X35" s="1015">
        <v>0</v>
      </c>
      <c r="Y35" s="1021">
        <f t="shared" si="9"/>
        <v>0</v>
      </c>
      <c r="Z35" s="1024"/>
      <c r="AA35" s="1025" t="s">
        <v>40</v>
      </c>
      <c r="AB35" s="1014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6">
        <v>25</v>
      </c>
      <c r="C36" s="1017">
        <v>1.165</v>
      </c>
      <c r="D36" s="1018" t="s">
        <v>1058</v>
      </c>
      <c r="E36" s="1016" t="s">
        <v>1271</v>
      </c>
      <c r="F36" s="1019">
        <v>0.26</v>
      </c>
      <c r="G36" s="1020">
        <v>4</v>
      </c>
      <c r="H36" s="1021">
        <f t="shared" si="4"/>
        <v>100</v>
      </c>
      <c r="I36" s="1021">
        <f t="shared" si="0"/>
        <v>0</v>
      </c>
      <c r="J36" s="1021">
        <f t="shared" si="5"/>
        <v>0</v>
      </c>
      <c r="K36" s="1021">
        <f t="shared" si="6"/>
        <v>0</v>
      </c>
      <c r="L36" s="1022">
        <f t="shared" si="7"/>
        <v>0</v>
      </c>
      <c r="M36" s="1023">
        <f t="shared" si="8"/>
        <v>0.26</v>
      </c>
      <c r="N36" s="1023"/>
      <c r="O36" s="1023">
        <v>0</v>
      </c>
      <c r="P36" s="1023"/>
      <c r="Q36" s="1023">
        <v>0</v>
      </c>
      <c r="R36" s="1024">
        <v>0.26</v>
      </c>
      <c r="S36" s="1021">
        <f t="shared" si="1"/>
        <v>100</v>
      </c>
      <c r="T36" s="1015">
        <v>0</v>
      </c>
      <c r="U36" s="1021">
        <f t="shared" si="2"/>
        <v>0</v>
      </c>
      <c r="V36" s="1015">
        <v>0</v>
      </c>
      <c r="W36" s="1021">
        <f t="shared" si="3"/>
        <v>0</v>
      </c>
      <c r="X36" s="1015">
        <v>0</v>
      </c>
      <c r="Y36" s="1021">
        <f t="shared" si="9"/>
        <v>0</v>
      </c>
      <c r="Z36" s="1024" t="s">
        <v>1249</v>
      </c>
      <c r="AA36" s="1025" t="s">
        <v>40</v>
      </c>
      <c r="AB36" s="1022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6">
        <v>26</v>
      </c>
      <c r="C37" s="1017">
        <v>1.1659999999999999</v>
      </c>
      <c r="D37" s="1018" t="s">
        <v>1059</v>
      </c>
      <c r="E37" s="1016" t="s">
        <v>1271</v>
      </c>
      <c r="F37" s="1019">
        <v>0.34</v>
      </c>
      <c r="G37" s="1020">
        <v>3.5</v>
      </c>
      <c r="H37" s="1021">
        <f t="shared" si="4"/>
        <v>0</v>
      </c>
      <c r="I37" s="1021">
        <f t="shared" si="0"/>
        <v>0</v>
      </c>
      <c r="J37" s="1021">
        <f t="shared" si="5"/>
        <v>0</v>
      </c>
      <c r="K37" s="1021">
        <f t="shared" si="6"/>
        <v>100</v>
      </c>
      <c r="L37" s="1022">
        <f t="shared" si="7"/>
        <v>0</v>
      </c>
      <c r="M37" s="1023">
        <f t="shared" si="8"/>
        <v>0</v>
      </c>
      <c r="N37" s="1023"/>
      <c r="O37" s="1023">
        <v>0</v>
      </c>
      <c r="P37" s="1023">
        <v>0.34</v>
      </c>
      <c r="Q37" s="1023">
        <v>0</v>
      </c>
      <c r="R37" s="1024">
        <v>0</v>
      </c>
      <c r="S37" s="1021">
        <f t="shared" si="1"/>
        <v>0</v>
      </c>
      <c r="T37" s="1015">
        <v>0</v>
      </c>
      <c r="U37" s="1021">
        <f t="shared" si="2"/>
        <v>0</v>
      </c>
      <c r="V37" s="1015">
        <v>0</v>
      </c>
      <c r="W37" s="1021">
        <f t="shared" si="3"/>
        <v>0</v>
      </c>
      <c r="X37" s="1015">
        <v>0.34</v>
      </c>
      <c r="Y37" s="1021">
        <f t="shared" si="9"/>
        <v>100</v>
      </c>
      <c r="Z37" s="1024" t="s">
        <v>1249</v>
      </c>
      <c r="AA37" s="1025" t="s">
        <v>29</v>
      </c>
      <c r="AB37" s="1022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09" t="s">
        <v>1258</v>
      </c>
      <c r="E38" s="1410"/>
      <c r="F38" s="1063">
        <f>SUM(F12:F37)</f>
        <v>39.669999999999995</v>
      </c>
      <c r="G38" s="1063"/>
      <c r="H38" s="1063">
        <f>M38/F38*100</f>
        <v>89.538694227375842</v>
      </c>
      <c r="I38" s="1063">
        <f>N38/$F38*100</f>
        <v>5.066801109150493</v>
      </c>
      <c r="J38" s="1063">
        <f t="shared" ref="J38:L38" si="12">O38/$F38*100</f>
        <v>0</v>
      </c>
      <c r="K38" s="1063">
        <f t="shared" si="12"/>
        <v>5.3945046634736586</v>
      </c>
      <c r="L38" s="1063">
        <f t="shared" si="12"/>
        <v>0</v>
      </c>
      <c r="M38" s="1063">
        <f>SUM(M12:M37)</f>
        <v>35.519999999999996</v>
      </c>
      <c r="N38" s="1063">
        <f t="shared" ref="N38:Q38" si="13">SUM(N12:N37)</f>
        <v>2.0100000000000002</v>
      </c>
      <c r="O38" s="1063">
        <f t="shared" si="13"/>
        <v>0</v>
      </c>
      <c r="P38" s="1063">
        <f t="shared" si="13"/>
        <v>2.14</v>
      </c>
      <c r="Q38" s="1063">
        <f t="shared" si="13"/>
        <v>0</v>
      </c>
      <c r="R38" s="1063">
        <f>SUM(R12:R37)</f>
        <v>32.139999999999993</v>
      </c>
      <c r="S38" s="1063">
        <f>R38/F38*100</f>
        <v>81.018401814973529</v>
      </c>
      <c r="T38" s="1063">
        <f>SUM(T12:T37)</f>
        <v>3.99</v>
      </c>
      <c r="U38" s="1063">
        <f>T38/F38*100</f>
        <v>10.057978321149486</v>
      </c>
      <c r="V38" s="1063">
        <f>SUM(V12:V37)</f>
        <v>2.4</v>
      </c>
      <c r="W38" s="1064">
        <f>V38/F38*100</f>
        <v>6.04991177211999</v>
      </c>
      <c r="X38" s="1063">
        <f>SUM(X12:X37)</f>
        <v>1.1400000000000001</v>
      </c>
      <c r="Y38" s="1064">
        <f>X38/F38*100</f>
        <v>2.8737080917569959</v>
      </c>
      <c r="Z38" s="1065"/>
      <c r="AA38" s="1066"/>
      <c r="AB38" s="1065"/>
      <c r="AC38" s="939">
        <f>R38+T38+V38+X38</f>
        <v>39.669999999999995</v>
      </c>
      <c r="AD38" s="940" t="e">
        <f>SUM(#REF!,#REF!,#REF!,#REF!,#REF!)</f>
        <v>#REF!</v>
      </c>
      <c r="AE38" s="941"/>
      <c r="AF38" s="1411"/>
      <c r="AG38" s="1411"/>
      <c r="AH38" s="1411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3" t="s">
        <v>1259</v>
      </c>
      <c r="E39" s="1414"/>
      <c r="F39" s="1414"/>
      <c r="G39" s="1414"/>
      <c r="H39" s="1414"/>
      <c r="I39" s="1414"/>
      <c r="J39" s="1414"/>
      <c r="K39" s="1414"/>
      <c r="L39" s="1414"/>
      <c r="M39" s="1414"/>
      <c r="N39" s="1414"/>
      <c r="O39" s="1067"/>
      <c r="P39" s="1067"/>
      <c r="Q39" s="1067"/>
      <c r="R39" s="1068">
        <f>R38/F38*100</f>
        <v>81.018401814973529</v>
      </c>
      <c r="S39" s="1069"/>
      <c r="T39" s="1070">
        <f>T38/F38*100</f>
        <v>10.057978321149486</v>
      </c>
      <c r="U39" s="1071"/>
      <c r="V39" s="1072">
        <f>V38/F38*100</f>
        <v>6.04991177211999</v>
      </c>
      <c r="W39" s="1071"/>
      <c r="X39" s="1073">
        <f>X38/F38*100</f>
        <v>2.8737080917569959</v>
      </c>
      <c r="Y39" s="1074"/>
      <c r="Z39" s="1075"/>
      <c r="AA39" s="1074"/>
      <c r="AB39" s="1075"/>
      <c r="AC39" s="942">
        <f>SUM(AB38/H38)*100</f>
        <v>0</v>
      </c>
      <c r="AD39" s="943"/>
      <c r="AE39" s="944" t="e">
        <f>SUM(AD38/H38)*100</f>
        <v>#REF!</v>
      </c>
      <c r="AF39" s="1412"/>
      <c r="AG39" s="1412"/>
      <c r="AH39" s="1412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4" t="s">
        <v>1260</v>
      </c>
      <c r="E40" s="1055"/>
      <c r="F40" s="1055"/>
      <c r="G40" s="1055"/>
      <c r="H40" s="1056"/>
      <c r="I40" s="1076"/>
      <c r="J40" s="1055"/>
      <c r="K40" s="1057"/>
      <c r="L40" s="1055"/>
      <c r="M40" s="1057"/>
      <c r="N40" s="1055"/>
      <c r="O40" s="1058"/>
      <c r="P40" s="1058"/>
      <c r="Q40" s="1058"/>
      <c r="R40" s="1406">
        <f>R39+T39</f>
        <v>91.076380136123021</v>
      </c>
      <c r="S40" s="1407"/>
      <c r="T40" s="1407"/>
      <c r="U40" s="1408"/>
      <c r="V40" s="1058"/>
      <c r="W40" s="1058"/>
      <c r="X40" s="1058"/>
      <c r="Y40" s="1058"/>
      <c r="Z40" s="924"/>
      <c r="AA40" s="924"/>
      <c r="AB40" s="924"/>
      <c r="AC40" s="945"/>
      <c r="AD40" s="945"/>
      <c r="AE40" s="945"/>
      <c r="AF40" s="1412"/>
      <c r="AG40" s="1412"/>
      <c r="AH40" s="1412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59" t="s">
        <v>1261</v>
      </c>
      <c r="E41" s="1060"/>
      <c r="F41" s="1060"/>
      <c r="G41" s="1060"/>
      <c r="H41" s="1060"/>
      <c r="I41" s="1060"/>
      <c r="J41" s="1060"/>
      <c r="K41" s="1060"/>
      <c r="L41" s="1060"/>
      <c r="M41" s="1060"/>
      <c r="N41" s="1060"/>
      <c r="O41" s="1061"/>
      <c r="P41" s="1061"/>
      <c r="Q41" s="1061"/>
      <c r="R41" s="1062"/>
      <c r="S41" s="1062"/>
      <c r="T41" s="1062"/>
      <c r="U41" s="1062"/>
      <c r="V41" s="1406">
        <f>SUM(V39:Y39)</f>
        <v>8.9236198638769864</v>
      </c>
      <c r="W41" s="1407"/>
      <c r="X41" s="1407"/>
      <c r="Y41" s="1408"/>
      <c r="Z41" s="930"/>
      <c r="AA41" s="931"/>
      <c r="AB41" s="1415"/>
      <c r="AC41" s="1416"/>
      <c r="AD41" s="1416"/>
      <c r="AE41" s="1416"/>
      <c r="AF41" s="1412"/>
      <c r="AG41" s="1412"/>
      <c r="AH41" s="1412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851"/>
      <c r="W42" s="949"/>
      <c r="X42" s="851"/>
      <c r="Y42" s="949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7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46" t="s">
        <v>1224</v>
      </c>
      <c r="C1" s="1446"/>
      <c r="D1" s="1446"/>
      <c r="E1" s="1446"/>
      <c r="F1" s="1446"/>
      <c r="G1" s="1446"/>
      <c r="H1" s="1446"/>
      <c r="I1" s="1446"/>
      <c r="J1" s="1446"/>
      <c r="K1" s="1446"/>
      <c r="L1" s="1446"/>
      <c r="M1" s="1446"/>
      <c r="N1" s="1446"/>
      <c r="O1" s="1446"/>
      <c r="P1" s="1446"/>
      <c r="Q1" s="1446"/>
      <c r="R1" s="1446"/>
      <c r="S1" s="1446"/>
      <c r="T1" s="1446"/>
      <c r="U1" s="1446"/>
      <c r="V1" s="1446"/>
      <c r="W1" s="1446"/>
      <c r="X1" s="1446"/>
      <c r="Y1" s="1446"/>
      <c r="Z1" s="1446"/>
      <c r="AA1" s="1446"/>
      <c r="AB1" s="1446"/>
      <c r="AC1" s="1446"/>
      <c r="AD1" s="1446"/>
      <c r="AE1" s="1446"/>
      <c r="AF1" s="1446"/>
      <c r="AG1" s="1446"/>
      <c r="AH1" s="1446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47" t="s">
        <v>1275</v>
      </c>
      <c r="C2" s="1447"/>
      <c r="D2" s="1447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48" t="s">
        <v>835</v>
      </c>
      <c r="C7" s="1449" t="s">
        <v>2</v>
      </c>
      <c r="D7" s="1443" t="s">
        <v>3</v>
      </c>
      <c r="E7" s="1454" t="s">
        <v>1231</v>
      </c>
      <c r="F7" s="1457" t="s">
        <v>1280</v>
      </c>
      <c r="G7" s="1460" t="s">
        <v>1278</v>
      </c>
      <c r="H7" s="1463" t="s">
        <v>1232</v>
      </c>
      <c r="I7" s="1457" t="s">
        <v>1233</v>
      </c>
      <c r="J7" s="1457" t="s">
        <v>1234</v>
      </c>
      <c r="K7" s="1457" t="s">
        <v>1235</v>
      </c>
      <c r="L7" s="1457" t="s">
        <v>1236</v>
      </c>
      <c r="M7" s="1479" t="s">
        <v>1237</v>
      </c>
      <c r="N7" s="1457" t="s">
        <v>1033</v>
      </c>
      <c r="O7" s="1443" t="s">
        <v>1238</v>
      </c>
      <c r="P7" s="1444"/>
      <c r="Q7" s="1444"/>
      <c r="R7" s="1444"/>
      <c r="S7" s="1445"/>
      <c r="T7" s="646"/>
      <c r="U7" s="646"/>
      <c r="V7" s="646"/>
      <c r="W7" s="646"/>
      <c r="X7" s="1471" t="s">
        <v>1239</v>
      </c>
      <c r="Y7" s="1472"/>
      <c r="Z7" s="1472"/>
      <c r="AA7" s="1472"/>
      <c r="AB7" s="1472"/>
      <c r="AC7" s="1472"/>
      <c r="AD7" s="1472"/>
      <c r="AE7" s="1473"/>
      <c r="AF7" s="1448" t="s">
        <v>1240</v>
      </c>
      <c r="AG7" s="1454" t="s">
        <v>1241</v>
      </c>
      <c r="AH7" s="1454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48"/>
      <c r="C8" s="1450"/>
      <c r="D8" s="1452"/>
      <c r="E8" s="1455"/>
      <c r="F8" s="1458"/>
      <c r="G8" s="1461"/>
      <c r="H8" s="1464"/>
      <c r="I8" s="1458"/>
      <c r="J8" s="1458"/>
      <c r="K8" s="1458"/>
      <c r="L8" s="1458"/>
      <c r="M8" s="1480"/>
      <c r="N8" s="1458"/>
      <c r="O8" s="1454" t="s">
        <v>1283</v>
      </c>
      <c r="P8" s="1474" t="s">
        <v>1218</v>
      </c>
      <c r="Q8" s="1467" t="s">
        <v>1282</v>
      </c>
      <c r="R8" s="1454" t="s">
        <v>1284</v>
      </c>
      <c r="S8" s="1454" t="s">
        <v>1220</v>
      </c>
      <c r="T8" s="1476" t="s">
        <v>1243</v>
      </c>
      <c r="U8" s="1477"/>
      <c r="V8" s="1477"/>
      <c r="W8" s="1478"/>
      <c r="X8" s="1466" t="s">
        <v>12</v>
      </c>
      <c r="Y8" s="1466"/>
      <c r="Z8" s="1466" t="s">
        <v>13</v>
      </c>
      <c r="AA8" s="1466"/>
      <c r="AB8" s="1466" t="s">
        <v>1244</v>
      </c>
      <c r="AC8" s="1466"/>
      <c r="AD8" s="1466" t="s">
        <v>1245</v>
      </c>
      <c r="AE8" s="1466"/>
      <c r="AF8" s="1448"/>
      <c r="AG8" s="1455"/>
      <c r="AH8" s="1455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48"/>
      <c r="C9" s="1451"/>
      <c r="D9" s="1453"/>
      <c r="E9" s="1456"/>
      <c r="F9" s="1459"/>
      <c r="G9" s="1462"/>
      <c r="H9" s="1465"/>
      <c r="I9" s="1459"/>
      <c r="J9" s="1459"/>
      <c r="K9" s="1459"/>
      <c r="L9" s="1459"/>
      <c r="M9" s="1481"/>
      <c r="N9" s="1459"/>
      <c r="O9" s="1456"/>
      <c r="P9" s="1475"/>
      <c r="Q9" s="1468"/>
      <c r="R9" s="1456"/>
      <c r="S9" s="1456"/>
      <c r="T9" s="1094" t="s">
        <v>1217</v>
      </c>
      <c r="U9" s="1094" t="s">
        <v>1218</v>
      </c>
      <c r="V9" s="1094" t="s">
        <v>1219</v>
      </c>
      <c r="W9" s="1094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48"/>
      <c r="AG9" s="655" t="s">
        <v>1246</v>
      </c>
      <c r="AH9" s="1456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69" t="e">
        <f>#REF!</f>
        <v>#REF!</v>
      </c>
      <c r="D12" s="1470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69" t="str">
        <f>'b..KEC. KALIMANAH'!C11</f>
        <v>KECAMATAN KALIMANAH</v>
      </c>
      <c r="D108" s="1470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69" t="str">
        <f>'c.KEC. PADAMARA'!C11</f>
        <v>KECAMATAN PADAMARA</v>
      </c>
      <c r="D136" s="1470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497" t="str">
        <f>'d.KEC. KUTASARI'!C11</f>
        <v>KECAMATAN KUTASARI</v>
      </c>
      <c r="D152" s="1498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69" t="str">
        <f>'e.KEC. BOJONGSARI'!C11</f>
        <v>KECAMATAN BOJONGSARI</v>
      </c>
      <c r="D174" s="1470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499"/>
      <c r="C197" s="1500"/>
      <c r="D197" s="1501" t="s">
        <v>1258</v>
      </c>
      <c r="E197" s="1502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2"/>
      <c r="AG197" s="1482"/>
      <c r="AH197" s="1482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4"/>
      <c r="C198" s="1485"/>
      <c r="D198" s="1486" t="s">
        <v>1259</v>
      </c>
      <c r="E198" s="1487"/>
      <c r="F198" s="1487"/>
      <c r="G198" s="1487"/>
      <c r="H198" s="1487"/>
      <c r="I198" s="1487"/>
      <c r="J198" s="1487"/>
      <c r="K198" s="1487"/>
      <c r="L198" s="1487"/>
      <c r="M198" s="1487"/>
      <c r="N198" s="1487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3"/>
      <c r="AG198" s="1483"/>
      <c r="AH198" s="1483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4"/>
      <c r="C199" s="1485"/>
      <c r="D199" s="1488" t="s">
        <v>1260</v>
      </c>
      <c r="E199" s="1488"/>
      <c r="F199" s="1488"/>
      <c r="G199" s="1488"/>
      <c r="H199" s="1488"/>
      <c r="I199" s="1488"/>
      <c r="J199" s="1488"/>
      <c r="K199" s="1488"/>
      <c r="L199" s="1488"/>
      <c r="M199" s="1488"/>
      <c r="N199" s="1488"/>
      <c r="O199" s="1488"/>
      <c r="P199" s="1488"/>
      <c r="Q199" s="1488"/>
      <c r="R199" s="1488"/>
      <c r="S199" s="1488"/>
      <c r="T199" s="1488"/>
      <c r="U199" s="1488"/>
      <c r="V199" s="1488"/>
      <c r="W199" s="1489"/>
      <c r="X199" s="1490" t="e">
        <f>SUM(Y198,AA198)/100</f>
        <v>#REF!</v>
      </c>
      <c r="Y199" s="1491"/>
      <c r="Z199" s="1491"/>
      <c r="AA199" s="1492"/>
      <c r="AB199" s="1493"/>
      <c r="AC199" s="1494"/>
      <c r="AD199" s="1494"/>
      <c r="AE199" s="1494"/>
      <c r="AF199" s="1483"/>
      <c r="AG199" s="1483"/>
      <c r="AH199" s="1483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4"/>
      <c r="C200" s="1485"/>
      <c r="D200" s="1495" t="s">
        <v>1261</v>
      </c>
      <c r="E200" s="1495"/>
      <c r="F200" s="1495"/>
      <c r="G200" s="1495"/>
      <c r="H200" s="1495"/>
      <c r="I200" s="1495"/>
      <c r="J200" s="1495"/>
      <c r="K200" s="1495"/>
      <c r="L200" s="1495"/>
      <c r="M200" s="1495"/>
      <c r="N200" s="1495"/>
      <c r="O200" s="1495"/>
      <c r="P200" s="1495"/>
      <c r="Q200" s="1495"/>
      <c r="R200" s="1495"/>
      <c r="S200" s="1495"/>
      <c r="T200" s="1495"/>
      <c r="U200" s="1495"/>
      <c r="V200" s="1495"/>
      <c r="W200" s="1495"/>
      <c r="X200" s="1495"/>
      <c r="Y200" s="1495"/>
      <c r="Z200" s="1495"/>
      <c r="AA200" s="1496"/>
      <c r="AB200" s="1490" t="e">
        <f>SUM(AC198,AE198)/100</f>
        <v>#REF!</v>
      </c>
      <c r="AC200" s="1491"/>
      <c r="AD200" s="1491"/>
      <c r="AE200" s="1491"/>
      <c r="AF200" s="1483"/>
      <c r="AG200" s="1483"/>
      <c r="AH200" s="1483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1" t="s">
        <v>1150</v>
      </c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1" t="s">
        <v>1151</v>
      </c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E2" s="1361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1" t="s">
        <v>832</v>
      </c>
      <c r="C3" s="1361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2"/>
      <c r="J4" s="1362"/>
    </row>
    <row r="5" spans="1:47" ht="15.75" customHeight="1">
      <c r="B5" s="1331" t="s">
        <v>0</v>
      </c>
      <c r="C5" s="1323" t="s">
        <v>1</v>
      </c>
      <c r="D5" s="1366" t="s">
        <v>2</v>
      </c>
      <c r="E5" s="1369" t="s">
        <v>3</v>
      </c>
      <c r="F5" s="1372" t="s">
        <v>4</v>
      </c>
      <c r="G5" s="1373"/>
      <c r="H5" s="1374"/>
      <c r="I5" s="1378" t="s">
        <v>5</v>
      </c>
      <c r="J5" s="1378" t="s">
        <v>6</v>
      </c>
      <c r="K5" s="1355" t="s">
        <v>7</v>
      </c>
      <c r="L5" s="1356"/>
      <c r="M5" s="1356"/>
      <c r="N5" s="1356"/>
      <c r="O5" s="1356"/>
      <c r="P5" s="1356"/>
      <c r="Q5" s="1356"/>
      <c r="R5" s="1357"/>
      <c r="S5" s="1355" t="s">
        <v>8</v>
      </c>
      <c r="T5" s="1356"/>
      <c r="U5" s="1356"/>
      <c r="V5" s="1356"/>
      <c r="W5" s="1356"/>
      <c r="X5" s="1357"/>
      <c r="Y5" s="1387" t="s">
        <v>9</v>
      </c>
      <c r="Z5" s="1388"/>
      <c r="AA5" s="1388"/>
      <c r="AB5" s="1388"/>
      <c r="AC5" s="1388"/>
      <c r="AD5" s="1389"/>
      <c r="AE5" s="1393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2"/>
      <c r="C6" s="1364"/>
      <c r="D6" s="1367"/>
      <c r="E6" s="1370"/>
      <c r="F6" s="1375"/>
      <c r="G6" s="1376"/>
      <c r="H6" s="1377"/>
      <c r="I6" s="1379"/>
      <c r="J6" s="1385"/>
      <c r="K6" s="1358"/>
      <c r="L6" s="1359"/>
      <c r="M6" s="1359"/>
      <c r="N6" s="1359"/>
      <c r="O6" s="1359"/>
      <c r="P6" s="1359"/>
      <c r="Q6" s="1359"/>
      <c r="R6" s="1360"/>
      <c r="S6" s="1358"/>
      <c r="T6" s="1359"/>
      <c r="U6" s="1359"/>
      <c r="V6" s="1359"/>
      <c r="W6" s="1359"/>
      <c r="X6" s="1360"/>
      <c r="Y6" s="1390"/>
      <c r="Z6" s="1391"/>
      <c r="AA6" s="1391"/>
      <c r="AB6" s="1391"/>
      <c r="AC6" s="1391"/>
      <c r="AD6" s="1392"/>
      <c r="AE6" s="1394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2"/>
      <c r="C7" s="1364"/>
      <c r="D7" s="1367"/>
      <c r="E7" s="1370"/>
      <c r="F7" s="1381" t="s">
        <v>11</v>
      </c>
      <c r="G7" s="1370"/>
      <c r="H7" s="1384" t="s">
        <v>1147</v>
      </c>
      <c r="I7" s="1379"/>
      <c r="J7" s="1385"/>
      <c r="K7" s="1312" t="s">
        <v>12</v>
      </c>
      <c r="L7" s="1351"/>
      <c r="M7" s="1350" t="s">
        <v>13</v>
      </c>
      <c r="N7" s="1347"/>
      <c r="O7" s="1350" t="s">
        <v>14</v>
      </c>
      <c r="P7" s="1351"/>
      <c r="Q7" s="1347" t="s">
        <v>15</v>
      </c>
      <c r="R7" s="1351"/>
      <c r="S7" s="1312" t="s">
        <v>12</v>
      </c>
      <c r="T7" s="1347"/>
      <c r="U7" s="1350" t="s">
        <v>13</v>
      </c>
      <c r="V7" s="1351" t="s">
        <v>13</v>
      </c>
      <c r="W7" s="1347" t="s">
        <v>16</v>
      </c>
      <c r="X7" s="1351"/>
      <c r="Y7" s="1312" t="s">
        <v>12</v>
      </c>
      <c r="Z7" s="1347" t="s">
        <v>12</v>
      </c>
      <c r="AA7" s="1350" t="s">
        <v>13</v>
      </c>
      <c r="AB7" s="1351" t="s">
        <v>13</v>
      </c>
      <c r="AC7" s="1347" t="s">
        <v>17</v>
      </c>
      <c r="AD7" s="1351"/>
      <c r="AE7" s="1394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2"/>
      <c r="C8" s="1364"/>
      <c r="D8" s="1367"/>
      <c r="E8" s="1370"/>
      <c r="F8" s="1382"/>
      <c r="G8" s="1383"/>
      <c r="H8" s="1383"/>
      <c r="I8" s="1380"/>
      <c r="J8" s="1386"/>
      <c r="K8" s="1348"/>
      <c r="L8" s="1353"/>
      <c r="M8" s="1352"/>
      <c r="N8" s="1349"/>
      <c r="O8" s="1352" t="e">
        <f>#REF!</f>
        <v>#REF!</v>
      </c>
      <c r="P8" s="1353" t="e">
        <f>#REF!</f>
        <v>#REF!</v>
      </c>
      <c r="Q8" s="1349" t="e">
        <f>#REF!</f>
        <v>#REF!</v>
      </c>
      <c r="R8" s="1353"/>
      <c r="S8" s="1348"/>
      <c r="T8" s="1349"/>
      <c r="U8" s="1352"/>
      <c r="V8" s="1353"/>
      <c r="W8" s="1349"/>
      <c r="X8" s="1353"/>
      <c r="Y8" s="1398"/>
      <c r="Z8" s="1396"/>
      <c r="AA8" s="1352"/>
      <c r="AB8" s="1353"/>
      <c r="AC8" s="1396"/>
      <c r="AD8" s="1397"/>
      <c r="AE8" s="1394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3"/>
      <c r="C9" s="1365"/>
      <c r="D9" s="1368"/>
      <c r="E9" s="1371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395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51"/>
  <sheetViews>
    <sheetView tabSelected="1" view="pageBreakPreview" zoomScale="82" zoomScaleNormal="92" zoomScaleSheetLayoutView="82" workbookViewId="0"/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8" customWidth="1"/>
    <col min="20" max="20" width="10.85546875" style="851" customWidth="1"/>
    <col min="21" max="21" width="10.85546875" style="948" customWidth="1"/>
    <col min="22" max="22" width="10.85546875" style="851" customWidth="1"/>
    <col min="23" max="23" width="10.85546875" style="949" customWidth="1"/>
    <col min="24" max="24" width="10.85546875" style="851" customWidth="1"/>
    <col min="25" max="25" width="10.85546875" style="949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17" t="s">
        <v>1215</v>
      </c>
      <c r="C1" s="1417"/>
      <c r="D1" s="1417"/>
      <c r="E1" s="1417"/>
      <c r="F1" s="1417"/>
      <c r="G1" s="1417"/>
      <c r="H1" s="1417"/>
      <c r="I1" s="1417"/>
      <c r="J1" s="1417"/>
      <c r="K1" s="1417"/>
      <c r="L1" s="1417"/>
      <c r="M1" s="1417"/>
      <c r="N1" s="1417"/>
      <c r="O1" s="1417"/>
      <c r="P1" s="1417"/>
      <c r="Q1" s="1417"/>
      <c r="R1" s="1417"/>
      <c r="S1" s="1417"/>
      <c r="T1" s="1417"/>
      <c r="U1" s="1417"/>
      <c r="V1" s="1417"/>
      <c r="W1" s="1417"/>
      <c r="X1" s="1417"/>
      <c r="Y1" s="1417"/>
      <c r="Z1" s="1417"/>
      <c r="AA1" s="1417"/>
      <c r="AB1" s="1417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8"/>
      <c r="T6" s="851"/>
      <c r="U6" s="948"/>
      <c r="V6" s="851"/>
      <c r="W6" s="949"/>
      <c r="X6" s="851"/>
      <c r="Y6" s="949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504" t="s">
        <v>835</v>
      </c>
      <c r="C7" s="1509" t="s">
        <v>2</v>
      </c>
      <c r="D7" s="1512" t="s">
        <v>3</v>
      </c>
      <c r="E7" s="1505" t="s">
        <v>1231</v>
      </c>
      <c r="F7" s="1515" t="s">
        <v>1285</v>
      </c>
      <c r="G7" s="1518" t="s">
        <v>1033</v>
      </c>
      <c r="H7" s="1521" t="s">
        <v>1238</v>
      </c>
      <c r="I7" s="1521"/>
      <c r="J7" s="1521"/>
      <c r="K7" s="1521"/>
      <c r="L7" s="1522"/>
      <c r="M7" s="1521" t="s">
        <v>1286</v>
      </c>
      <c r="N7" s="1521"/>
      <c r="O7" s="1521"/>
      <c r="P7" s="1521"/>
      <c r="Q7" s="1522"/>
      <c r="R7" s="1525" t="s">
        <v>1239</v>
      </c>
      <c r="S7" s="1526"/>
      <c r="T7" s="1526"/>
      <c r="U7" s="1526"/>
      <c r="V7" s="1526"/>
      <c r="W7" s="1526"/>
      <c r="X7" s="1526"/>
      <c r="Y7" s="1527"/>
      <c r="Z7" s="1504" t="s">
        <v>1240</v>
      </c>
      <c r="AA7" s="1505" t="s">
        <v>2179</v>
      </c>
      <c r="AB7" s="1505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504"/>
      <c r="C8" s="1510"/>
      <c r="D8" s="1513"/>
      <c r="E8" s="1506"/>
      <c r="F8" s="1516"/>
      <c r="G8" s="1519"/>
      <c r="H8" s="1523"/>
      <c r="I8" s="1523"/>
      <c r="J8" s="1523"/>
      <c r="K8" s="1523"/>
      <c r="L8" s="1524"/>
      <c r="M8" s="1523"/>
      <c r="N8" s="1523"/>
      <c r="O8" s="1523"/>
      <c r="P8" s="1523"/>
      <c r="Q8" s="1524"/>
      <c r="R8" s="1508" t="s">
        <v>12</v>
      </c>
      <c r="S8" s="1508"/>
      <c r="T8" s="1508" t="s">
        <v>13</v>
      </c>
      <c r="U8" s="1508"/>
      <c r="V8" s="1508" t="s">
        <v>1244</v>
      </c>
      <c r="W8" s="1508"/>
      <c r="X8" s="1508" t="s">
        <v>1245</v>
      </c>
      <c r="Y8" s="1508"/>
      <c r="Z8" s="1504"/>
      <c r="AA8" s="1506"/>
      <c r="AB8" s="1506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504"/>
      <c r="C9" s="1511"/>
      <c r="D9" s="1514"/>
      <c r="E9" s="1507"/>
      <c r="F9" s="1517"/>
      <c r="G9" s="1520"/>
      <c r="H9" s="1083" t="s">
        <v>1283</v>
      </c>
      <c r="I9" s="1083" t="s">
        <v>1218</v>
      </c>
      <c r="J9" s="1083" t="s">
        <v>1282</v>
      </c>
      <c r="K9" s="1083" t="s">
        <v>1284</v>
      </c>
      <c r="L9" s="1083" t="s">
        <v>1220</v>
      </c>
      <c r="M9" s="1083" t="s">
        <v>1283</v>
      </c>
      <c r="N9" s="1083" t="s">
        <v>1218</v>
      </c>
      <c r="O9" s="1083" t="s">
        <v>1282</v>
      </c>
      <c r="P9" s="1083" t="s">
        <v>1284</v>
      </c>
      <c r="Q9" s="1083" t="s">
        <v>1220</v>
      </c>
      <c r="R9" s="1308" t="s">
        <v>20</v>
      </c>
      <c r="S9" s="1084" t="s">
        <v>21</v>
      </c>
      <c r="T9" s="1308" t="s">
        <v>20</v>
      </c>
      <c r="U9" s="1084" t="s">
        <v>21</v>
      </c>
      <c r="V9" s="1308" t="s">
        <v>20</v>
      </c>
      <c r="W9" s="1085" t="s">
        <v>21</v>
      </c>
      <c r="X9" s="1308" t="s">
        <v>20</v>
      </c>
      <c r="Y9" s="1085" t="s">
        <v>21</v>
      </c>
      <c r="Z9" s="1504"/>
      <c r="AA9" s="1507"/>
      <c r="AB9" s="1507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6">
        <v>1</v>
      </c>
      <c r="C10" s="1087">
        <v>2</v>
      </c>
      <c r="D10" s="1086">
        <v>3</v>
      </c>
      <c r="E10" s="1087">
        <v>4</v>
      </c>
      <c r="F10" s="1088">
        <v>5</v>
      </c>
      <c r="G10" s="1088">
        <v>6</v>
      </c>
      <c r="H10" s="1087" t="s">
        <v>1287</v>
      </c>
      <c r="I10" s="1086">
        <v>8</v>
      </c>
      <c r="J10" s="1087" t="s">
        <v>1288</v>
      </c>
      <c r="K10" s="1087" t="s">
        <v>1293</v>
      </c>
      <c r="L10" s="1086">
        <v>11</v>
      </c>
      <c r="M10" s="1086">
        <v>12</v>
      </c>
      <c r="N10" s="1086">
        <v>13</v>
      </c>
      <c r="O10" s="1087" t="s">
        <v>1294</v>
      </c>
      <c r="P10" s="1086">
        <v>15</v>
      </c>
      <c r="Q10" s="1086">
        <v>16</v>
      </c>
      <c r="R10" s="1086">
        <v>17</v>
      </c>
      <c r="S10" s="1086">
        <v>18</v>
      </c>
      <c r="T10" s="1086">
        <v>19</v>
      </c>
      <c r="U10" s="1086">
        <v>20</v>
      </c>
      <c r="V10" s="1086">
        <v>21</v>
      </c>
      <c r="W10" s="1086">
        <v>22</v>
      </c>
      <c r="X10" s="1086">
        <v>23</v>
      </c>
      <c r="Y10" s="1086">
        <v>24</v>
      </c>
      <c r="Z10" s="1086">
        <v>25</v>
      </c>
      <c r="AA10" s="1087" t="s">
        <v>1295</v>
      </c>
      <c r="AB10" s="1086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PENGADEGAN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4.0519999999999996</v>
      </c>
      <c r="D12" s="869" t="s">
        <v>406</v>
      </c>
      <c r="E12" s="867" t="s">
        <v>1291</v>
      </c>
      <c r="F12" s="870">
        <v>2.65</v>
      </c>
      <c r="G12" s="891">
        <v>3</v>
      </c>
      <c r="H12" s="871">
        <f t="shared" ref="H12:H23" si="0">M12/F12*100</f>
        <v>100</v>
      </c>
      <c r="I12" s="871">
        <f t="shared" ref="I12:I23" si="1">N12/F12*100</f>
        <v>0</v>
      </c>
      <c r="J12" s="871">
        <f t="shared" ref="J12:J23" si="2">O12/F12*100</f>
        <v>0</v>
      </c>
      <c r="K12" s="871">
        <f t="shared" ref="K12:K23" si="3">P12/F12*100</f>
        <v>0</v>
      </c>
      <c r="L12" s="872">
        <f t="shared" ref="L12:L23" si="4">Q12/F12*100</f>
        <v>0</v>
      </c>
      <c r="M12" s="866">
        <v>2.65</v>
      </c>
      <c r="N12" s="866">
        <v>0</v>
      </c>
      <c r="O12" s="871">
        <v>0</v>
      </c>
      <c r="P12" s="866">
        <v>0</v>
      </c>
      <c r="Q12" s="866">
        <v>0</v>
      </c>
      <c r="R12" s="951">
        <v>2.6</v>
      </c>
      <c r="S12" s="871">
        <f t="shared" ref="S12:S23" si="5">(R12/F12)*100</f>
        <v>98.113207547169822</v>
      </c>
      <c r="T12" s="866">
        <v>0.05</v>
      </c>
      <c r="U12" s="871">
        <f t="shared" ref="U12:U23" si="6">SUM(T12/F12)*100</f>
        <v>1.8867924528301889</v>
      </c>
      <c r="V12" s="866">
        <v>0</v>
      </c>
      <c r="W12" s="871">
        <f t="shared" ref="W12:W23" si="7">SUM(V12/F12)*100</f>
        <v>0</v>
      </c>
      <c r="X12" s="866">
        <v>0</v>
      </c>
      <c r="Y12" s="871">
        <f t="shared" ref="Y12:Y17" si="8">SUM(X12/F12)</f>
        <v>0</v>
      </c>
      <c r="Z12" s="872" t="s">
        <v>1249</v>
      </c>
      <c r="AA12" s="888" t="s">
        <v>40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>
        <v>4.0529999999999999</v>
      </c>
      <c r="D13" s="869" t="s">
        <v>407</v>
      </c>
      <c r="E13" s="867" t="s">
        <v>1291</v>
      </c>
      <c r="F13" s="870">
        <v>5.9829999999999997</v>
      </c>
      <c r="G13" s="891">
        <v>7</v>
      </c>
      <c r="H13" s="871">
        <f t="shared" si="0"/>
        <v>100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66">
        <v>5.9829999999999997</v>
      </c>
      <c r="N13" s="866">
        <v>0</v>
      </c>
      <c r="O13" s="871">
        <v>0</v>
      </c>
      <c r="P13" s="866">
        <v>0</v>
      </c>
      <c r="Q13" s="866">
        <v>0</v>
      </c>
      <c r="R13" s="951">
        <v>5.5629999999999997</v>
      </c>
      <c r="S13" s="871">
        <f t="shared" si="5"/>
        <v>92.980110312552227</v>
      </c>
      <c r="T13" s="866">
        <v>0.42</v>
      </c>
      <c r="U13" s="871">
        <f t="shared" si="6"/>
        <v>7.0198896874477681</v>
      </c>
      <c r="V13" s="866">
        <v>0</v>
      </c>
      <c r="W13" s="871">
        <f t="shared" si="7"/>
        <v>0</v>
      </c>
      <c r="X13" s="866">
        <v>0</v>
      </c>
      <c r="Y13" s="871">
        <f t="shared" si="8"/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4.0540000000000003</v>
      </c>
      <c r="D14" s="869" t="s">
        <v>408</v>
      </c>
      <c r="E14" s="867" t="s">
        <v>1291</v>
      </c>
      <c r="F14" s="870">
        <v>2.2599999999999998</v>
      </c>
      <c r="G14" s="891">
        <v>4</v>
      </c>
      <c r="H14" s="871">
        <f t="shared" si="0"/>
        <v>100</v>
      </c>
      <c r="I14" s="871">
        <f t="shared" si="1"/>
        <v>0</v>
      </c>
      <c r="J14" s="871">
        <f t="shared" si="2"/>
        <v>0</v>
      </c>
      <c r="K14" s="871">
        <f t="shared" si="3"/>
        <v>0</v>
      </c>
      <c r="L14" s="872">
        <f t="shared" si="4"/>
        <v>0</v>
      </c>
      <c r="M14" s="866">
        <v>2.2599999999999998</v>
      </c>
      <c r="N14" s="866">
        <v>0</v>
      </c>
      <c r="O14" s="871">
        <v>0</v>
      </c>
      <c r="P14" s="866">
        <v>0</v>
      </c>
      <c r="Q14" s="866">
        <v>0</v>
      </c>
      <c r="R14" s="951">
        <v>2.2599999999999998</v>
      </c>
      <c r="S14" s="871">
        <f t="shared" si="5"/>
        <v>100</v>
      </c>
      <c r="T14" s="866">
        <v>0</v>
      </c>
      <c r="U14" s="871">
        <f t="shared" si="6"/>
        <v>0</v>
      </c>
      <c r="V14" s="866">
        <v>0</v>
      </c>
      <c r="W14" s="871">
        <f t="shared" si="7"/>
        <v>0</v>
      </c>
      <c r="X14" s="866">
        <v>0</v>
      </c>
      <c r="Y14" s="871">
        <f t="shared" si="8"/>
        <v>0</v>
      </c>
      <c r="Z14" s="872" t="s">
        <v>1249</v>
      </c>
      <c r="AA14" s="888" t="s">
        <v>40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4.0549999999999997</v>
      </c>
      <c r="D15" s="869" t="s">
        <v>409</v>
      </c>
      <c r="E15" s="867" t="s">
        <v>1291</v>
      </c>
      <c r="F15" s="870">
        <v>4.7080000000000002</v>
      </c>
      <c r="G15" s="891">
        <v>5</v>
      </c>
      <c r="H15" s="871">
        <f t="shared" si="0"/>
        <v>100</v>
      </c>
      <c r="I15" s="871">
        <f t="shared" si="1"/>
        <v>0</v>
      </c>
      <c r="J15" s="871">
        <f t="shared" si="2"/>
        <v>0</v>
      </c>
      <c r="K15" s="871">
        <f t="shared" si="3"/>
        <v>0</v>
      </c>
      <c r="L15" s="872">
        <f t="shared" si="4"/>
        <v>0</v>
      </c>
      <c r="M15" s="866">
        <v>4.7080000000000002</v>
      </c>
      <c r="N15" s="866">
        <v>0</v>
      </c>
      <c r="O15" s="871">
        <v>0</v>
      </c>
      <c r="P15" s="866">
        <v>0</v>
      </c>
      <c r="Q15" s="866">
        <v>0</v>
      </c>
      <c r="R15" s="951">
        <v>4.1079999999999997</v>
      </c>
      <c r="S15" s="871">
        <f t="shared" si="5"/>
        <v>87.255734919286311</v>
      </c>
      <c r="T15" s="866">
        <v>0.6</v>
      </c>
      <c r="U15" s="871">
        <f t="shared" si="6"/>
        <v>12.74426508071368</v>
      </c>
      <c r="V15" s="866">
        <v>0</v>
      </c>
      <c r="W15" s="871">
        <f t="shared" si="7"/>
        <v>0</v>
      </c>
      <c r="X15" s="866">
        <v>0</v>
      </c>
      <c r="Y15" s="871">
        <f t="shared" si="8"/>
        <v>0</v>
      </c>
      <c r="Z15" s="872" t="s">
        <v>1249</v>
      </c>
      <c r="AA15" s="888" t="s">
        <v>40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4.056</v>
      </c>
      <c r="D16" s="869" t="s">
        <v>410</v>
      </c>
      <c r="E16" s="867" t="s">
        <v>1291</v>
      </c>
      <c r="F16" s="870">
        <v>4.2750000000000004</v>
      </c>
      <c r="G16" s="891">
        <v>3.5</v>
      </c>
      <c r="H16" s="871">
        <f t="shared" si="0"/>
        <v>100</v>
      </c>
      <c r="I16" s="871">
        <f t="shared" si="1"/>
        <v>0</v>
      </c>
      <c r="J16" s="871">
        <f t="shared" si="2"/>
        <v>0</v>
      </c>
      <c r="K16" s="871">
        <f t="shared" si="3"/>
        <v>0</v>
      </c>
      <c r="L16" s="872">
        <f t="shared" si="4"/>
        <v>0</v>
      </c>
      <c r="M16" s="866">
        <v>4.2750000000000004</v>
      </c>
      <c r="N16" s="866">
        <v>0</v>
      </c>
      <c r="O16" s="871">
        <v>0</v>
      </c>
      <c r="P16" s="866">
        <f>(J16/100)*F16</f>
        <v>0</v>
      </c>
      <c r="Q16" s="866">
        <v>0</v>
      </c>
      <c r="R16" s="951">
        <v>4.0750000000000002</v>
      </c>
      <c r="S16" s="871">
        <f t="shared" si="5"/>
        <v>95.32163742690058</v>
      </c>
      <c r="T16" s="866">
        <v>0.2</v>
      </c>
      <c r="U16" s="871">
        <f t="shared" si="6"/>
        <v>4.6783625730994149</v>
      </c>
      <c r="V16" s="866">
        <v>0</v>
      </c>
      <c r="W16" s="871">
        <f t="shared" si="7"/>
        <v>0</v>
      </c>
      <c r="X16" s="866">
        <v>0</v>
      </c>
      <c r="Y16" s="871">
        <f t="shared" si="8"/>
        <v>0</v>
      </c>
      <c r="Z16" s="872" t="s">
        <v>1249</v>
      </c>
      <c r="AA16" s="888" t="s">
        <v>40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4.0570000000000004</v>
      </c>
      <c r="D17" s="869" t="s">
        <v>411</v>
      </c>
      <c r="E17" s="867" t="s">
        <v>1291</v>
      </c>
      <c r="F17" s="870">
        <v>2.2130000000000001</v>
      </c>
      <c r="G17" s="891">
        <v>3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66">
        <v>2.2130000000000001</v>
      </c>
      <c r="N17" s="866">
        <v>0</v>
      </c>
      <c r="O17" s="871">
        <v>0</v>
      </c>
      <c r="P17" s="866">
        <v>0</v>
      </c>
      <c r="Q17" s="866">
        <v>0</v>
      </c>
      <c r="R17" s="951">
        <v>1.0129999999999999</v>
      </c>
      <c r="S17" s="871">
        <f t="shared" si="5"/>
        <v>45.774966109353812</v>
      </c>
      <c r="T17" s="866">
        <v>1.2</v>
      </c>
      <c r="U17" s="871">
        <f t="shared" si="6"/>
        <v>54.225033890646181</v>
      </c>
      <c r="V17" s="866">
        <v>0</v>
      </c>
      <c r="W17" s="871">
        <f t="shared" si="7"/>
        <v>0</v>
      </c>
      <c r="X17" s="866">
        <v>0</v>
      </c>
      <c r="Y17" s="871">
        <f t="shared" si="8"/>
        <v>0</v>
      </c>
      <c r="Z17" s="872" t="s">
        <v>1249</v>
      </c>
      <c r="AA17" s="888" t="s">
        <v>40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4.0579999999999998</v>
      </c>
      <c r="D18" s="869" t="s">
        <v>412</v>
      </c>
      <c r="E18" s="867" t="s">
        <v>1291</v>
      </c>
      <c r="F18" s="870">
        <v>0.68100000000000005</v>
      </c>
      <c r="G18" s="891">
        <v>3</v>
      </c>
      <c r="H18" s="871">
        <f t="shared" si="0"/>
        <v>41.262848751835534</v>
      </c>
      <c r="I18" s="871">
        <f t="shared" si="1"/>
        <v>0</v>
      </c>
      <c r="J18" s="871">
        <f t="shared" si="2"/>
        <v>0</v>
      </c>
      <c r="K18" s="871">
        <f t="shared" si="3"/>
        <v>58.737151248164466</v>
      </c>
      <c r="L18" s="872">
        <f t="shared" si="4"/>
        <v>0</v>
      </c>
      <c r="M18" s="866">
        <v>0.28100000000000003</v>
      </c>
      <c r="N18" s="866">
        <v>0</v>
      </c>
      <c r="O18" s="871">
        <v>0</v>
      </c>
      <c r="P18" s="866">
        <v>0.4</v>
      </c>
      <c r="Q18" s="866">
        <v>0</v>
      </c>
      <c r="R18" s="951">
        <v>0.221</v>
      </c>
      <c r="S18" s="871">
        <f t="shared" si="5"/>
        <v>32.452276064610864</v>
      </c>
      <c r="T18" s="866">
        <v>0.26</v>
      </c>
      <c r="U18" s="871">
        <f t="shared" si="6"/>
        <v>38.179148311306896</v>
      </c>
      <c r="V18" s="866">
        <v>0</v>
      </c>
      <c r="W18" s="871">
        <f t="shared" si="7"/>
        <v>0</v>
      </c>
      <c r="X18" s="866">
        <v>0.2</v>
      </c>
      <c r="Y18" s="871">
        <f>SUM(X18/F18)*100</f>
        <v>29.368575624082233</v>
      </c>
      <c r="Z18" s="872" t="s">
        <v>1249</v>
      </c>
      <c r="AA18" s="888" t="s">
        <v>40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8" customFormat="1" ht="15">
      <c r="A19" s="857"/>
      <c r="B19" s="867">
        <v>8</v>
      </c>
      <c r="C19" s="868">
        <v>4.0590000000000002</v>
      </c>
      <c r="D19" s="869" t="s">
        <v>413</v>
      </c>
      <c r="E19" s="867" t="s">
        <v>1291</v>
      </c>
      <c r="F19" s="870">
        <v>2.7789999999999999</v>
      </c>
      <c r="G19" s="891">
        <v>3</v>
      </c>
      <c r="H19" s="871">
        <f t="shared" si="0"/>
        <v>100</v>
      </c>
      <c r="I19" s="871">
        <f t="shared" si="1"/>
        <v>0</v>
      </c>
      <c r="J19" s="871">
        <f t="shared" si="2"/>
        <v>0</v>
      </c>
      <c r="K19" s="871">
        <f t="shared" si="3"/>
        <v>0</v>
      </c>
      <c r="L19" s="872">
        <f t="shared" si="4"/>
        <v>0</v>
      </c>
      <c r="M19" s="866">
        <v>2.7789999999999999</v>
      </c>
      <c r="N19" s="866">
        <v>0</v>
      </c>
      <c r="O19" s="871">
        <v>0</v>
      </c>
      <c r="P19" s="866">
        <v>0</v>
      </c>
      <c r="Q19" s="866">
        <v>0</v>
      </c>
      <c r="R19" s="951">
        <v>1.5489999999999999</v>
      </c>
      <c r="S19" s="871">
        <f t="shared" si="5"/>
        <v>55.739474631162288</v>
      </c>
      <c r="T19" s="866">
        <v>1.23</v>
      </c>
      <c r="U19" s="871">
        <f t="shared" si="6"/>
        <v>44.260525368837712</v>
      </c>
      <c r="V19" s="866">
        <v>0</v>
      </c>
      <c r="W19" s="871">
        <f t="shared" si="7"/>
        <v>0</v>
      </c>
      <c r="X19" s="866">
        <v>0</v>
      </c>
      <c r="Y19" s="871">
        <f>SUM(X19/F19)</f>
        <v>0</v>
      </c>
      <c r="Z19" s="872" t="s">
        <v>1249</v>
      </c>
      <c r="AA19" s="888" t="s">
        <v>40</v>
      </c>
      <c r="AB19" s="872" t="s">
        <v>1249</v>
      </c>
      <c r="AC19" s="935"/>
      <c r="AD19" s="935"/>
      <c r="AE19" s="936"/>
      <c r="AF19" s="936"/>
      <c r="AG19" s="936"/>
      <c r="AH19" s="936"/>
    </row>
    <row r="20" spans="1:34" s="858" customFormat="1" ht="15">
      <c r="A20" s="857"/>
      <c r="B20" s="867">
        <v>9</v>
      </c>
      <c r="C20" s="868" t="s">
        <v>2177</v>
      </c>
      <c r="D20" s="869" t="s">
        <v>414</v>
      </c>
      <c r="E20" s="867" t="s">
        <v>1291</v>
      </c>
      <c r="F20" s="870">
        <v>6.0910000000000002</v>
      </c>
      <c r="G20" s="891">
        <v>3.5</v>
      </c>
      <c r="H20" s="871">
        <f t="shared" si="0"/>
        <v>100</v>
      </c>
      <c r="I20" s="871">
        <f t="shared" si="1"/>
        <v>0</v>
      </c>
      <c r="J20" s="871">
        <f t="shared" si="2"/>
        <v>0</v>
      </c>
      <c r="K20" s="871">
        <f t="shared" si="3"/>
        <v>0</v>
      </c>
      <c r="L20" s="872">
        <f t="shared" si="4"/>
        <v>0</v>
      </c>
      <c r="M20" s="866">
        <v>6.0910000000000002</v>
      </c>
      <c r="N20" s="866">
        <v>0</v>
      </c>
      <c r="O20" s="871">
        <v>0</v>
      </c>
      <c r="P20" s="866">
        <v>0</v>
      </c>
      <c r="Q20" s="866">
        <v>0</v>
      </c>
      <c r="R20" s="866">
        <v>4.4710000000000001</v>
      </c>
      <c r="S20" s="871">
        <f t="shared" si="5"/>
        <v>73.403382039074046</v>
      </c>
      <c r="T20" s="866">
        <v>1.62</v>
      </c>
      <c r="U20" s="871">
        <f t="shared" si="6"/>
        <v>26.596617960925954</v>
      </c>
      <c r="V20" s="866">
        <v>0</v>
      </c>
      <c r="W20" s="871">
        <f t="shared" si="7"/>
        <v>0</v>
      </c>
      <c r="X20" s="866">
        <v>0</v>
      </c>
      <c r="Y20" s="871">
        <f>SUM(X20/F20)</f>
        <v>0</v>
      </c>
      <c r="Z20" s="872" t="s">
        <v>1249</v>
      </c>
      <c r="AA20" s="888" t="s">
        <v>40</v>
      </c>
      <c r="AB20" s="872" t="s">
        <v>1249</v>
      </c>
      <c r="AC20" s="935"/>
      <c r="AD20" s="935"/>
      <c r="AE20" s="936"/>
      <c r="AF20" s="936"/>
      <c r="AG20" s="936"/>
      <c r="AH20" s="936"/>
    </row>
    <row r="21" spans="1:34" s="858" customFormat="1" ht="15">
      <c r="A21" s="857"/>
      <c r="B21" s="867">
        <v>10</v>
      </c>
      <c r="C21" s="868">
        <v>4.0609999999999999</v>
      </c>
      <c r="D21" s="869" t="s">
        <v>415</v>
      </c>
      <c r="E21" s="867" t="s">
        <v>1291</v>
      </c>
      <c r="F21" s="870">
        <v>2.927</v>
      </c>
      <c r="G21" s="891">
        <v>3</v>
      </c>
      <c r="H21" s="871">
        <f t="shared" si="0"/>
        <v>100</v>
      </c>
      <c r="I21" s="871">
        <f t="shared" si="1"/>
        <v>0</v>
      </c>
      <c r="J21" s="871">
        <f t="shared" si="2"/>
        <v>0</v>
      </c>
      <c r="K21" s="871">
        <f t="shared" si="3"/>
        <v>0</v>
      </c>
      <c r="L21" s="872">
        <f t="shared" si="4"/>
        <v>0</v>
      </c>
      <c r="M21" s="866">
        <v>2.927</v>
      </c>
      <c r="N21" s="866">
        <v>0</v>
      </c>
      <c r="O21" s="871">
        <v>0</v>
      </c>
      <c r="P21" s="866">
        <v>0</v>
      </c>
      <c r="Q21" s="866">
        <v>0</v>
      </c>
      <c r="R21" s="951">
        <v>2.7269999999999999</v>
      </c>
      <c r="S21" s="871">
        <f t="shared" si="5"/>
        <v>93.167065254526818</v>
      </c>
      <c r="T21" s="866">
        <v>0.2</v>
      </c>
      <c r="U21" s="871">
        <f t="shared" si="6"/>
        <v>6.8329347454731808</v>
      </c>
      <c r="V21" s="866">
        <v>0</v>
      </c>
      <c r="W21" s="871">
        <f t="shared" si="7"/>
        <v>0</v>
      </c>
      <c r="X21" s="866">
        <v>0</v>
      </c>
      <c r="Y21" s="871">
        <f>SUM(X21/F21)</f>
        <v>0</v>
      </c>
      <c r="Z21" s="872" t="s">
        <v>1249</v>
      </c>
      <c r="AA21" s="888" t="s">
        <v>40</v>
      </c>
      <c r="AB21" s="872" t="s">
        <v>1249</v>
      </c>
      <c r="AC21" s="935"/>
      <c r="AD21" s="935"/>
      <c r="AE21" s="936"/>
      <c r="AF21" s="936"/>
      <c r="AG21" s="936"/>
      <c r="AH21" s="936"/>
    </row>
    <row r="22" spans="1:34" s="858" customFormat="1" ht="15">
      <c r="A22" s="857"/>
      <c r="B22" s="867">
        <v>11</v>
      </c>
      <c r="C22" s="868">
        <v>4.0620000000000003</v>
      </c>
      <c r="D22" s="869" t="s">
        <v>416</v>
      </c>
      <c r="E22" s="867" t="s">
        <v>1291</v>
      </c>
      <c r="F22" s="870">
        <v>5.6</v>
      </c>
      <c r="G22" s="891">
        <v>3.5</v>
      </c>
      <c r="H22" s="871">
        <f t="shared" si="0"/>
        <v>0</v>
      </c>
      <c r="I22" s="871">
        <f t="shared" si="1"/>
        <v>0</v>
      </c>
      <c r="J22" s="871">
        <f t="shared" si="2"/>
        <v>100</v>
      </c>
      <c r="K22" s="871">
        <f t="shared" si="3"/>
        <v>0</v>
      </c>
      <c r="L22" s="872">
        <f t="shared" si="4"/>
        <v>0</v>
      </c>
      <c r="M22" s="866">
        <v>0</v>
      </c>
      <c r="N22" s="866">
        <v>0</v>
      </c>
      <c r="O22" s="866">
        <v>5.6</v>
      </c>
      <c r="P22" s="866">
        <v>0</v>
      </c>
      <c r="Q22" s="866">
        <v>0</v>
      </c>
      <c r="R22" s="951">
        <v>4.8</v>
      </c>
      <c r="S22" s="871">
        <f t="shared" si="5"/>
        <v>85.714285714285722</v>
      </c>
      <c r="T22" s="866">
        <v>0.4</v>
      </c>
      <c r="U22" s="871">
        <f t="shared" si="6"/>
        <v>7.1428571428571441</v>
      </c>
      <c r="V22" s="866">
        <v>0.4</v>
      </c>
      <c r="W22" s="871">
        <f t="shared" si="7"/>
        <v>7.1428571428571441</v>
      </c>
      <c r="X22" s="866">
        <v>0</v>
      </c>
      <c r="Y22" s="871">
        <f>SUM(X22/F22)</f>
        <v>0</v>
      </c>
      <c r="Z22" s="872" t="s">
        <v>1249</v>
      </c>
      <c r="AA22" s="888" t="s">
        <v>40</v>
      </c>
      <c r="AB22" s="872" t="s">
        <v>1249</v>
      </c>
      <c r="AC22" s="935"/>
      <c r="AD22" s="935"/>
      <c r="AE22" s="936"/>
      <c r="AF22" s="936"/>
      <c r="AG22" s="936"/>
      <c r="AH22" s="936"/>
    </row>
    <row r="23" spans="1:34" s="858" customFormat="1" ht="15">
      <c r="A23" s="857"/>
      <c r="B23" s="867">
        <v>12</v>
      </c>
      <c r="C23" s="868">
        <v>4.0629999999999997</v>
      </c>
      <c r="D23" s="869" t="s">
        <v>417</v>
      </c>
      <c r="E23" s="867" t="s">
        <v>1291</v>
      </c>
      <c r="F23" s="870">
        <v>3.12</v>
      </c>
      <c r="G23" s="891">
        <v>7</v>
      </c>
      <c r="H23" s="871">
        <f t="shared" si="0"/>
        <v>0</v>
      </c>
      <c r="I23" s="871">
        <f t="shared" si="1"/>
        <v>67.948717948717956</v>
      </c>
      <c r="J23" s="871">
        <f t="shared" si="2"/>
        <v>0</v>
      </c>
      <c r="K23" s="871">
        <f t="shared" si="3"/>
        <v>32.051282051282051</v>
      </c>
      <c r="L23" s="872">
        <f t="shared" si="4"/>
        <v>0</v>
      </c>
      <c r="M23" s="866">
        <v>0</v>
      </c>
      <c r="N23" s="866">
        <v>2.12</v>
      </c>
      <c r="O23" s="871">
        <v>0</v>
      </c>
      <c r="P23" s="866">
        <v>1</v>
      </c>
      <c r="Q23" s="866">
        <v>0</v>
      </c>
      <c r="R23" s="951">
        <v>2.0699999999999998</v>
      </c>
      <c r="S23" s="871">
        <f t="shared" si="5"/>
        <v>66.34615384615384</v>
      </c>
      <c r="T23" s="866">
        <v>0.2</v>
      </c>
      <c r="U23" s="871">
        <f t="shared" si="6"/>
        <v>6.4102564102564115</v>
      </c>
      <c r="V23" s="866">
        <v>0</v>
      </c>
      <c r="W23" s="871">
        <f t="shared" si="7"/>
        <v>0</v>
      </c>
      <c r="X23" s="866">
        <v>0.85</v>
      </c>
      <c r="Y23" s="871">
        <f>SUM(X23/F23)*100</f>
        <v>27.243589743589741</v>
      </c>
      <c r="Z23" s="872" t="s">
        <v>1249</v>
      </c>
      <c r="AA23" s="888" t="s">
        <v>40</v>
      </c>
      <c r="AB23" s="872" t="s">
        <v>1249</v>
      </c>
      <c r="AC23" s="935"/>
      <c r="AD23" s="935"/>
      <c r="AE23" s="936"/>
      <c r="AF23" s="936"/>
      <c r="AG23" s="936"/>
      <c r="AH23" s="936"/>
    </row>
    <row r="24" spans="1:34" s="859" customFormat="1" ht="15.75">
      <c r="A24" s="857"/>
      <c r="B24" s="986"/>
      <c r="C24" s="1299"/>
      <c r="D24" s="986"/>
      <c r="E24" s="1300" t="s">
        <v>1304</v>
      </c>
      <c r="F24" s="1301">
        <f>SUM(F12:F23)</f>
        <v>43.286999999999999</v>
      </c>
      <c r="G24" s="1302"/>
      <c r="H24" s="1304">
        <f>SUM(H12:H23)/$B$23</f>
        <v>78.438570729319636</v>
      </c>
      <c r="I24" s="1304">
        <f>SUM(I12:I23)/$B$23</f>
        <v>5.6623931623931627</v>
      </c>
      <c r="J24" s="1304">
        <f>SUM(J12:J23)/$B$23</f>
        <v>8.3333333333333339</v>
      </c>
      <c r="K24" s="1304">
        <f>SUM(K12:K23)/$B$23</f>
        <v>7.565702774953877</v>
      </c>
      <c r="L24" s="1303">
        <f>SUM(L12:L23)/$B$23</f>
        <v>0</v>
      </c>
      <c r="M24" s="1304">
        <f t="shared" ref="M24:R24" si="9">SUM(M12:M23)</f>
        <v>34.167000000000002</v>
      </c>
      <c r="N24" s="1304">
        <f t="shared" si="9"/>
        <v>2.12</v>
      </c>
      <c r="O24" s="1304">
        <f t="shared" si="9"/>
        <v>5.6</v>
      </c>
      <c r="P24" s="1304">
        <f t="shared" si="9"/>
        <v>1.4</v>
      </c>
      <c r="Q24" s="1303">
        <f t="shared" si="9"/>
        <v>0</v>
      </c>
      <c r="R24" s="1304">
        <f t="shared" si="9"/>
        <v>35.457000000000001</v>
      </c>
      <c r="S24" s="1304">
        <f>SUM(S12:S23)/$B$23</f>
        <v>77.189024488756345</v>
      </c>
      <c r="T24" s="1304">
        <f>SUM(T12:T23)</f>
        <v>6.3800000000000008</v>
      </c>
      <c r="U24" s="1304">
        <f>SUM(U12:U23)/$B$23</f>
        <v>17.498056968699544</v>
      </c>
      <c r="V24" s="1304">
        <f>SUM(V12:V23)</f>
        <v>0.4</v>
      </c>
      <c r="W24" s="1304">
        <f>SUM(W12:W23)/$B$23</f>
        <v>0.59523809523809534</v>
      </c>
      <c r="X24" s="1304">
        <f>SUM(X12:X23)</f>
        <v>1.05</v>
      </c>
      <c r="Y24" s="1304">
        <f>SUM(Y12:Y23)/$B$23</f>
        <v>4.7176804473059981</v>
      </c>
      <c r="Z24" s="1305"/>
      <c r="AA24" s="1299"/>
      <c r="AB24" s="1305"/>
      <c r="AC24" s="935"/>
      <c r="AD24" s="935"/>
      <c r="AE24" s="937"/>
      <c r="AF24" s="937"/>
      <c r="AG24" s="937"/>
      <c r="AH24" s="937"/>
    </row>
    <row r="25" spans="1:34" s="873" customFormat="1" ht="15.75">
      <c r="B25" s="15" t="s">
        <v>2180</v>
      </c>
      <c r="C25" s="874"/>
      <c r="E25" s="874"/>
      <c r="G25" s="892"/>
      <c r="H25" s="875"/>
      <c r="I25" s="876"/>
      <c r="J25" s="875"/>
      <c r="K25" s="875"/>
      <c r="M25" s="952"/>
      <c r="N25" s="952"/>
      <c r="O25" s="875"/>
      <c r="Q25" s="952"/>
      <c r="V25" s="875"/>
      <c r="AA25" s="874"/>
      <c r="AC25" s="946"/>
      <c r="AD25" s="946"/>
      <c r="AE25" s="946"/>
      <c r="AF25" s="946"/>
      <c r="AG25" s="946"/>
      <c r="AH25" s="946"/>
    </row>
    <row r="26" spans="1:34" s="873" customFormat="1" ht="15.75">
      <c r="C26" s="874"/>
      <c r="E26" s="874"/>
      <c r="G26" s="892"/>
      <c r="H26" s="1503" t="e">
        <f>SUM(J26:N26)</f>
        <v>#REF!</v>
      </c>
      <c r="I26" s="1503"/>
      <c r="J26" s="1306" t="e">
        <f>#REF!/#REF!*100</f>
        <v>#REF!</v>
      </c>
      <c r="K26" s="1306" t="e">
        <f>#REF!/#REF!*100</f>
        <v>#REF!</v>
      </c>
      <c r="L26" s="1306" t="e">
        <f>#REF!/#REF!*100</f>
        <v>#REF!</v>
      </c>
      <c r="M26" s="1306" t="e">
        <f>#REF!/#REF!*100</f>
        <v>#REF!</v>
      </c>
      <c r="N26" s="1306" t="e">
        <f>#REF!/#REF!*100</f>
        <v>#REF!</v>
      </c>
      <c r="O26" s="875"/>
      <c r="V26" s="875"/>
      <c r="X26" s="953" t="s">
        <v>2178</v>
      </c>
      <c r="AA26" s="874"/>
      <c r="AC26" s="946"/>
      <c r="AD26" s="946"/>
      <c r="AE26" s="946"/>
      <c r="AF26" s="946"/>
      <c r="AG26" s="946"/>
      <c r="AH26" s="946"/>
    </row>
    <row r="27" spans="1:34" s="873" customFormat="1" ht="15.75">
      <c r="C27" s="874"/>
      <c r="E27" s="874"/>
      <c r="G27" s="892"/>
      <c r="H27" s="1503">
        <f>SUM(J27:N27)</f>
        <v>100.00000000000001</v>
      </c>
      <c r="I27" s="1503"/>
      <c r="J27" s="1306">
        <v>92.37</v>
      </c>
      <c r="K27" s="1307">
        <v>1.93</v>
      </c>
      <c r="L27" s="1307">
        <v>1.98</v>
      </c>
      <c r="M27" s="1307">
        <v>3.6</v>
      </c>
      <c r="N27" s="1307">
        <v>0.12</v>
      </c>
      <c r="O27" s="875"/>
      <c r="V27" s="875"/>
      <c r="X27" s="953" t="s">
        <v>420</v>
      </c>
      <c r="AA27" s="874"/>
      <c r="AC27" s="946"/>
      <c r="AD27" s="946"/>
      <c r="AE27" s="946"/>
      <c r="AF27" s="946"/>
      <c r="AG27" s="946"/>
      <c r="AH27" s="946"/>
    </row>
    <row r="28" spans="1:34" s="873" customFormat="1" ht="15.75">
      <c r="C28" s="874"/>
      <c r="D28" s="954"/>
      <c r="E28" s="874"/>
      <c r="G28" s="892"/>
      <c r="H28" s="875"/>
      <c r="I28" s="876"/>
      <c r="J28" s="875"/>
      <c r="K28" s="875"/>
      <c r="O28" s="875"/>
      <c r="V28" s="875"/>
      <c r="X28" s="953" t="s">
        <v>422</v>
      </c>
      <c r="AA28" s="874"/>
      <c r="AC28" s="946"/>
      <c r="AD28" s="946"/>
      <c r="AE28" s="946"/>
      <c r="AF28" s="946"/>
      <c r="AG28" s="946"/>
      <c r="AH28" s="946"/>
    </row>
    <row r="29" spans="1:34" s="873" customFormat="1" ht="15.75">
      <c r="C29" s="874"/>
      <c r="D29" s="954"/>
      <c r="E29" s="874"/>
      <c r="G29" s="892"/>
      <c r="H29" s="875"/>
      <c r="I29" s="876"/>
      <c r="J29" s="875"/>
      <c r="K29" s="875"/>
      <c r="O29" s="875"/>
      <c r="V29" s="875"/>
      <c r="X29" s="953"/>
      <c r="AA29" s="874"/>
      <c r="AC29" s="946"/>
      <c r="AD29" s="946"/>
      <c r="AE29" s="946"/>
      <c r="AF29" s="946"/>
      <c r="AG29" s="946"/>
      <c r="AH29" s="946"/>
    </row>
    <row r="30" spans="1:34" s="873" customFormat="1" ht="15.75">
      <c r="C30" s="874"/>
      <c r="D30" s="954"/>
      <c r="E30" s="874"/>
      <c r="G30" s="892"/>
      <c r="H30" s="875"/>
      <c r="I30" s="876"/>
      <c r="J30" s="875"/>
      <c r="K30" s="875"/>
      <c r="O30" s="875"/>
      <c r="V30" s="875"/>
      <c r="X30" s="953"/>
      <c r="AA30" s="874"/>
      <c r="AC30" s="946"/>
      <c r="AD30" s="946"/>
      <c r="AE30" s="946"/>
      <c r="AF30" s="946"/>
      <c r="AG30" s="946"/>
      <c r="AH30" s="946"/>
    </row>
    <row r="31" spans="1:34" s="873" customFormat="1" ht="15.75">
      <c r="C31" s="874"/>
      <c r="D31" s="954"/>
      <c r="E31" s="874"/>
      <c r="G31" s="892"/>
      <c r="H31" s="875"/>
      <c r="I31" s="876"/>
      <c r="J31" s="875"/>
      <c r="K31" s="875"/>
      <c r="O31" s="875"/>
      <c r="V31" s="875"/>
      <c r="X31" s="953"/>
      <c r="AA31" s="874"/>
      <c r="AC31" s="946"/>
      <c r="AD31" s="946"/>
      <c r="AE31" s="946"/>
      <c r="AF31" s="946"/>
      <c r="AG31" s="946"/>
      <c r="AH31" s="946"/>
    </row>
    <row r="32" spans="1:34" s="873" customFormat="1" ht="15.75">
      <c r="C32" s="874"/>
      <c r="E32" s="874"/>
      <c r="G32" s="892"/>
      <c r="H32" s="875"/>
      <c r="I32" s="876"/>
      <c r="J32" s="875"/>
      <c r="K32" s="875"/>
      <c r="O32" s="875"/>
      <c r="V32" s="875"/>
      <c r="X32" s="955" t="s">
        <v>1223</v>
      </c>
      <c r="AA32" s="874"/>
      <c r="AC32" s="946"/>
      <c r="AD32" s="946"/>
      <c r="AE32" s="946"/>
      <c r="AF32" s="946"/>
      <c r="AG32" s="946"/>
      <c r="AH32" s="946"/>
    </row>
    <row r="33" spans="1:34" s="873" customFormat="1" ht="15.75">
      <c r="C33" s="874"/>
      <c r="D33" s="956"/>
      <c r="E33" s="874"/>
      <c r="G33" s="892"/>
      <c r="H33" s="875"/>
      <c r="I33" s="876"/>
      <c r="J33" s="875"/>
      <c r="K33" s="875"/>
      <c r="O33" s="875"/>
      <c r="V33" s="875"/>
      <c r="X33" s="953" t="s">
        <v>426</v>
      </c>
      <c r="AA33" s="874"/>
      <c r="AC33" s="946"/>
      <c r="AD33" s="946"/>
      <c r="AE33" s="946"/>
      <c r="AF33" s="946"/>
      <c r="AG33" s="946"/>
      <c r="AH33" s="946"/>
    </row>
    <row r="34" spans="1:34" s="877" customFormat="1">
      <c r="C34" s="878"/>
      <c r="D34" s="854"/>
      <c r="E34" s="878"/>
      <c r="G34" s="893"/>
      <c r="H34" s="879"/>
      <c r="I34" s="880"/>
      <c r="J34" s="879"/>
      <c r="K34" s="879"/>
      <c r="O34" s="879"/>
      <c r="V34" s="879"/>
      <c r="AA34" s="878"/>
      <c r="AC34" s="947"/>
      <c r="AD34" s="947"/>
      <c r="AE34" s="947"/>
      <c r="AF34" s="947"/>
      <c r="AG34" s="947"/>
      <c r="AH34" s="947"/>
    </row>
    <row r="35" spans="1:34" s="877" customFormat="1">
      <c r="C35" s="878"/>
      <c r="E35" s="878"/>
      <c r="G35" s="893"/>
      <c r="H35" s="879"/>
      <c r="I35" s="880"/>
      <c r="J35" s="879"/>
      <c r="K35" s="879"/>
      <c r="O35" s="879"/>
      <c r="V35" s="879"/>
      <c r="AA35" s="878"/>
      <c r="AC35" s="947"/>
      <c r="AD35" s="947"/>
      <c r="AE35" s="947"/>
      <c r="AF35" s="947"/>
      <c r="AG35" s="947"/>
      <c r="AH35" s="947"/>
    </row>
    <row r="36" spans="1:34" s="856" customFormat="1">
      <c r="A36" s="848"/>
      <c r="B36" s="848"/>
      <c r="C36" s="848"/>
      <c r="D36" s="850"/>
      <c r="E36" s="848"/>
      <c r="F36" s="851"/>
      <c r="G36" s="890"/>
      <c r="H36" s="852"/>
      <c r="I36" s="852"/>
      <c r="J36" s="852"/>
      <c r="K36" s="852"/>
      <c r="L36" s="852"/>
      <c r="M36" s="852"/>
      <c r="N36" s="852"/>
      <c r="O36" s="852"/>
      <c r="P36" s="852"/>
      <c r="Q36" s="852"/>
      <c r="R36" s="851"/>
      <c r="S36" s="948"/>
      <c r="T36" s="851"/>
      <c r="U36" s="948"/>
      <c r="V36" s="851"/>
      <c r="W36" s="949"/>
      <c r="X36" s="851"/>
      <c r="Y36" s="949"/>
      <c r="Z36" s="848"/>
      <c r="AA36" s="848"/>
      <c r="AB36" s="848"/>
      <c r="AC36" s="934"/>
      <c r="AD36" s="934"/>
      <c r="AE36" s="933"/>
      <c r="AF36" s="933"/>
      <c r="AG36" s="933"/>
      <c r="AH36" s="933"/>
    </row>
    <row r="37" spans="1:34" s="856" customFormat="1">
      <c r="A37" s="848"/>
      <c r="B37" s="848"/>
      <c r="C37" s="848"/>
      <c r="D37" s="850"/>
      <c r="E37" s="848"/>
      <c r="F37" s="851"/>
      <c r="G37" s="890"/>
      <c r="H37" s="881"/>
      <c r="I37" s="852"/>
      <c r="J37" s="852"/>
      <c r="K37" s="852"/>
      <c r="L37" s="852"/>
      <c r="M37" s="852"/>
      <c r="N37" s="852"/>
      <c r="O37" s="852"/>
      <c r="P37" s="852"/>
      <c r="Q37" s="852"/>
      <c r="R37" s="851"/>
      <c r="S37" s="948"/>
      <c r="T37" s="851"/>
      <c r="U37" s="948"/>
      <c r="V37" s="851"/>
      <c r="W37" s="949"/>
      <c r="X37" s="851"/>
      <c r="Y37" s="949"/>
      <c r="Z37" s="848"/>
      <c r="AA37" s="848"/>
      <c r="AB37" s="848"/>
      <c r="AC37" s="934"/>
      <c r="AD37" s="934"/>
      <c r="AE37" s="933"/>
      <c r="AF37" s="933"/>
      <c r="AG37" s="933"/>
      <c r="AH37" s="933"/>
    </row>
    <row r="38" spans="1:34" s="856" customFormat="1">
      <c r="A38" s="848"/>
      <c r="B38" s="848"/>
      <c r="C38" s="848"/>
      <c r="D38" s="850"/>
      <c r="E38" s="848"/>
      <c r="F38" s="851"/>
      <c r="G38" s="890"/>
      <c r="H38" s="882"/>
      <c r="I38" s="852"/>
      <c r="J38" s="852"/>
      <c r="K38" s="852"/>
      <c r="L38" s="852"/>
      <c r="M38" s="852"/>
      <c r="N38" s="852"/>
      <c r="O38" s="852"/>
      <c r="P38" s="852"/>
      <c r="Q38" s="852"/>
      <c r="R38" s="851"/>
      <c r="S38" s="948"/>
      <c r="T38" s="851"/>
      <c r="U38" s="948"/>
      <c r="V38" s="957"/>
      <c r="W38" s="958"/>
      <c r="X38" s="957"/>
      <c r="Y38" s="958"/>
      <c r="Z38" s="848"/>
      <c r="AA38" s="848"/>
      <c r="AB38" s="848"/>
      <c r="AC38" s="934"/>
      <c r="AD38" s="934"/>
      <c r="AE38" s="933"/>
      <c r="AF38" s="933"/>
      <c r="AG38" s="933"/>
      <c r="AH38" s="933"/>
    </row>
    <row r="39" spans="1:34" s="856" customFormat="1">
      <c r="A39" s="848"/>
      <c r="B39" s="848"/>
      <c r="C39" s="848"/>
      <c r="D39" s="850"/>
      <c r="E39" s="848"/>
      <c r="F39" s="851"/>
      <c r="G39" s="890"/>
      <c r="H39" s="852"/>
      <c r="I39" s="883"/>
      <c r="J39" s="883">
        <v>0</v>
      </c>
      <c r="K39" s="883"/>
      <c r="O39" s="883">
        <v>0</v>
      </c>
      <c r="R39" s="851"/>
      <c r="S39" s="948"/>
      <c r="T39" s="851"/>
      <c r="U39" s="948"/>
      <c r="V39" s="957"/>
      <c r="W39" s="958"/>
      <c r="X39" s="957"/>
      <c r="Y39" s="958"/>
      <c r="Z39" s="848"/>
      <c r="AA39" s="848"/>
      <c r="AB39" s="848"/>
      <c r="AC39" s="934"/>
      <c r="AD39" s="934"/>
      <c r="AE39" s="933"/>
      <c r="AF39" s="933"/>
      <c r="AG39" s="933"/>
      <c r="AH39" s="933"/>
    </row>
    <row r="40" spans="1:34" s="856" customFormat="1">
      <c r="A40" s="848"/>
      <c r="B40" s="848"/>
      <c r="C40" s="848"/>
      <c r="D40" s="850"/>
      <c r="E40" s="848"/>
      <c r="F40" s="851"/>
      <c r="G40" s="890"/>
      <c r="H40" s="852"/>
      <c r="I40" s="852"/>
      <c r="J40" s="852"/>
      <c r="K40" s="852"/>
      <c r="L40" s="852"/>
      <c r="M40" s="852"/>
      <c r="N40" s="852"/>
      <c r="O40" s="852"/>
      <c r="P40" s="852"/>
      <c r="Q40" s="852"/>
      <c r="R40" s="851"/>
      <c r="S40" s="948"/>
      <c r="T40" s="851"/>
      <c r="U40" s="948"/>
      <c r="V40" s="957"/>
      <c r="W40" s="958"/>
      <c r="X40" s="957"/>
      <c r="Y40" s="958"/>
      <c r="Z40" s="848"/>
      <c r="AA40" s="848"/>
      <c r="AB40" s="848"/>
      <c r="AC40" s="934"/>
      <c r="AD40" s="934"/>
      <c r="AE40" s="933"/>
      <c r="AF40" s="933"/>
      <c r="AG40" s="933"/>
      <c r="AH40" s="933"/>
    </row>
    <row r="41" spans="1:34" s="856" customFormat="1">
      <c r="A41" s="848"/>
      <c r="B41" s="848"/>
      <c r="C41" s="848"/>
      <c r="D41" s="850"/>
      <c r="E41" s="848"/>
      <c r="F41" s="851"/>
      <c r="G41" s="890"/>
      <c r="H41" s="852"/>
      <c r="I41" s="852"/>
      <c r="J41" s="852"/>
      <c r="K41" s="852"/>
      <c r="L41" s="852"/>
      <c r="M41" s="852"/>
      <c r="N41" s="852"/>
      <c r="O41" s="852"/>
      <c r="P41" s="852"/>
      <c r="Q41" s="852"/>
      <c r="R41" s="851"/>
      <c r="S41" s="948"/>
      <c r="T41" s="851"/>
      <c r="U41" s="948"/>
      <c r="V41" s="957"/>
      <c r="W41" s="958"/>
      <c r="X41" s="957"/>
      <c r="Y41" s="958"/>
      <c r="Z41" s="848"/>
      <c r="AA41" s="848"/>
      <c r="AB41" s="848"/>
      <c r="AC41" s="934"/>
      <c r="AD41" s="934"/>
      <c r="AE41" s="933"/>
      <c r="AF41" s="933"/>
      <c r="AG41" s="933"/>
      <c r="AH41" s="933"/>
    </row>
    <row r="42" spans="1:34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8"/>
      <c r="T42" s="851"/>
      <c r="U42" s="948"/>
      <c r="V42" s="957"/>
      <c r="W42" s="958"/>
      <c r="X42" s="957"/>
      <c r="Y42" s="958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34" s="856" customFormat="1">
      <c r="A43" s="848"/>
      <c r="B43" s="848"/>
      <c r="C43" s="848"/>
      <c r="D43" s="850"/>
      <c r="E43" s="848"/>
      <c r="F43" s="851"/>
      <c r="G43" s="890"/>
      <c r="H43" s="852"/>
      <c r="I43" s="852"/>
      <c r="J43" s="852"/>
      <c r="K43" s="852"/>
      <c r="L43" s="852"/>
      <c r="M43" s="852"/>
      <c r="N43" s="852"/>
      <c r="O43" s="852"/>
      <c r="P43" s="852"/>
      <c r="Q43" s="852"/>
      <c r="R43" s="851"/>
      <c r="S43" s="948"/>
      <c r="T43" s="851"/>
      <c r="U43" s="948"/>
      <c r="V43" s="957"/>
      <c r="W43" s="958"/>
      <c r="X43" s="957"/>
      <c r="Y43" s="958"/>
      <c r="Z43" s="848"/>
      <c r="AA43" s="848"/>
      <c r="AB43" s="848"/>
      <c r="AC43" s="934"/>
      <c r="AD43" s="934"/>
      <c r="AE43" s="933"/>
      <c r="AF43" s="933"/>
      <c r="AG43" s="933"/>
      <c r="AH43" s="933"/>
    </row>
    <row r="44" spans="1:34" s="856" customFormat="1" ht="20.25">
      <c r="A44" s="848"/>
      <c r="B44" s="848"/>
      <c r="C44" s="848"/>
      <c r="D44" s="850"/>
      <c r="E44" s="848"/>
      <c r="F44" s="851"/>
      <c r="G44" s="890"/>
      <c r="H44" s="852"/>
      <c r="I44" s="852"/>
      <c r="J44" s="852"/>
      <c r="K44" s="852"/>
      <c r="L44" s="852"/>
      <c r="M44" s="852"/>
      <c r="N44" s="852"/>
      <c r="O44" s="852"/>
      <c r="P44" s="852"/>
      <c r="Q44" s="852"/>
      <c r="R44" s="851"/>
      <c r="S44" s="948"/>
      <c r="T44" s="851"/>
      <c r="U44" s="948"/>
      <c r="V44" s="959"/>
      <c r="W44" s="958"/>
      <c r="X44" s="957"/>
      <c r="Y44" s="958"/>
      <c r="Z44" s="848"/>
      <c r="AA44" s="848"/>
      <c r="AB44" s="848"/>
      <c r="AC44" s="934"/>
      <c r="AD44" s="934"/>
      <c r="AE44" s="933"/>
      <c r="AF44" s="933"/>
      <c r="AG44" s="933"/>
      <c r="AH44" s="933"/>
    </row>
    <row r="45" spans="1:34" s="856" customFormat="1">
      <c r="A45" s="848"/>
      <c r="B45" s="848"/>
      <c r="C45" s="848"/>
      <c r="D45" s="850"/>
      <c r="E45" s="848"/>
      <c r="F45" s="851"/>
      <c r="G45" s="890"/>
      <c r="H45" s="852"/>
      <c r="I45" s="852"/>
      <c r="J45" s="852"/>
      <c r="K45" s="852"/>
      <c r="L45" s="852"/>
      <c r="M45" s="852"/>
      <c r="N45" s="852"/>
      <c r="O45" s="852"/>
      <c r="P45" s="852"/>
      <c r="Q45" s="852"/>
      <c r="R45" s="851"/>
      <c r="S45" s="948"/>
      <c r="T45" s="851"/>
      <c r="U45" s="948"/>
      <c r="V45" s="957"/>
      <c r="W45" s="958"/>
      <c r="X45" s="957"/>
      <c r="Y45" s="958"/>
      <c r="Z45" s="848"/>
      <c r="AA45" s="848"/>
      <c r="AB45" s="848"/>
      <c r="AC45" s="934"/>
      <c r="AD45" s="934"/>
      <c r="AE45" s="933"/>
      <c r="AF45" s="933"/>
      <c r="AG45" s="933"/>
      <c r="AH45" s="933"/>
    </row>
    <row r="46" spans="1:34" s="856" customFormat="1">
      <c r="A46" s="848"/>
      <c r="B46" s="848"/>
      <c r="C46" s="848"/>
      <c r="D46" s="850"/>
      <c r="E46" s="848"/>
      <c r="F46" s="851"/>
      <c r="G46" s="890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8"/>
      <c r="T46" s="851"/>
      <c r="U46" s="948"/>
      <c r="V46" s="851"/>
      <c r="W46" s="949"/>
      <c r="X46" s="851"/>
      <c r="Y46" s="949"/>
      <c r="Z46" s="848"/>
      <c r="AA46" s="848"/>
      <c r="AB46" s="848"/>
      <c r="AC46" s="934"/>
      <c r="AD46" s="934"/>
      <c r="AE46" s="933"/>
      <c r="AF46" s="933"/>
      <c r="AG46" s="933"/>
      <c r="AH46" s="933"/>
    </row>
    <row r="47" spans="1:34" s="856" customFormat="1">
      <c r="A47" s="848"/>
      <c r="B47" s="848"/>
      <c r="C47" s="848"/>
      <c r="D47" s="850"/>
      <c r="E47" s="848"/>
      <c r="F47" s="851"/>
      <c r="G47" s="890"/>
      <c r="H47" s="852"/>
      <c r="I47" s="852"/>
      <c r="J47" s="852"/>
      <c r="K47" s="852"/>
      <c r="L47" s="852"/>
      <c r="M47" s="852"/>
      <c r="N47" s="852"/>
      <c r="O47" s="852"/>
      <c r="P47" s="852"/>
      <c r="Q47" s="852"/>
      <c r="R47" s="851"/>
      <c r="S47" s="948"/>
      <c r="T47" s="851"/>
      <c r="U47" s="948"/>
      <c r="V47" s="851"/>
      <c r="W47" s="949"/>
      <c r="X47" s="851"/>
      <c r="Y47" s="949"/>
      <c r="Z47" s="848"/>
      <c r="AA47" s="848"/>
      <c r="AB47" s="848"/>
      <c r="AC47" s="934"/>
      <c r="AD47" s="934"/>
      <c r="AE47" s="933"/>
      <c r="AF47" s="933"/>
      <c r="AG47" s="933"/>
      <c r="AH47" s="933"/>
    </row>
    <row r="48" spans="1:34" s="856" customFormat="1">
      <c r="A48" s="848"/>
      <c r="B48" s="848"/>
      <c r="C48" s="848"/>
      <c r="D48" s="850"/>
      <c r="E48" s="848"/>
      <c r="F48" s="851"/>
      <c r="G48" s="890"/>
      <c r="H48" s="852"/>
      <c r="I48" s="852"/>
      <c r="J48" s="852"/>
      <c r="K48" s="852"/>
      <c r="L48" s="852"/>
      <c r="M48" s="852"/>
      <c r="N48" s="852"/>
      <c r="O48" s="852"/>
      <c r="P48" s="852"/>
      <c r="Q48" s="852"/>
      <c r="R48" s="851"/>
      <c r="S48" s="948"/>
      <c r="T48" s="851"/>
      <c r="U48" s="948"/>
      <c r="V48" s="851"/>
      <c r="W48" s="949"/>
      <c r="X48" s="851"/>
      <c r="Y48" s="949"/>
      <c r="Z48" s="848"/>
      <c r="AA48" s="848"/>
      <c r="AB48" s="848"/>
      <c r="AC48" s="934"/>
      <c r="AD48" s="934"/>
      <c r="AE48" s="933"/>
      <c r="AF48" s="933"/>
      <c r="AG48" s="933"/>
      <c r="AH48" s="933"/>
    </row>
    <row r="49" spans="1:34" s="856" customFormat="1">
      <c r="A49" s="848"/>
      <c r="B49" s="848"/>
      <c r="C49" s="848"/>
      <c r="D49" s="850"/>
      <c r="E49" s="848"/>
      <c r="F49" s="851"/>
      <c r="G49" s="890"/>
      <c r="H49" s="852"/>
      <c r="I49" s="852"/>
      <c r="J49" s="852"/>
      <c r="K49" s="852"/>
      <c r="L49" s="852"/>
      <c r="M49" s="852"/>
      <c r="N49" s="852"/>
      <c r="O49" s="852"/>
      <c r="P49" s="852"/>
      <c r="Q49" s="852"/>
      <c r="R49" s="851"/>
      <c r="S49" s="948"/>
      <c r="T49" s="851"/>
      <c r="U49" s="948"/>
      <c r="V49" s="851"/>
      <c r="W49" s="949"/>
      <c r="X49" s="851"/>
      <c r="Y49" s="949"/>
      <c r="Z49" s="848"/>
      <c r="AA49" s="848"/>
      <c r="AB49" s="848"/>
      <c r="AC49" s="934"/>
      <c r="AD49" s="934"/>
      <c r="AE49" s="933"/>
      <c r="AF49" s="933"/>
      <c r="AG49" s="933"/>
      <c r="AH49" s="933"/>
    </row>
    <row r="50" spans="1:34" s="856" customFormat="1">
      <c r="A50" s="848"/>
      <c r="B50" s="848"/>
      <c r="C50" s="848"/>
      <c r="D50" s="850"/>
      <c r="E50" s="848"/>
      <c r="F50" s="851"/>
      <c r="G50" s="890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1"/>
      <c r="S50" s="948"/>
      <c r="T50" s="851"/>
      <c r="U50" s="948"/>
      <c r="V50" s="851"/>
      <c r="W50" s="949"/>
      <c r="X50" s="851"/>
      <c r="Y50" s="949"/>
      <c r="Z50" s="848"/>
      <c r="AA50" s="848"/>
      <c r="AB50" s="848"/>
      <c r="AC50" s="934"/>
      <c r="AD50" s="934"/>
      <c r="AE50" s="933"/>
      <c r="AF50" s="933"/>
      <c r="AG50" s="933"/>
      <c r="AH50" s="933"/>
    </row>
    <row r="51" spans="1:34" s="856" customFormat="1">
      <c r="A51" s="848"/>
      <c r="B51" s="848"/>
      <c r="C51" s="848"/>
      <c r="D51" s="850"/>
      <c r="E51" s="848"/>
      <c r="F51" s="851"/>
      <c r="G51" s="890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1"/>
      <c r="S51" s="948"/>
      <c r="T51" s="851"/>
      <c r="U51" s="948"/>
      <c r="V51" s="851"/>
      <c r="W51" s="949"/>
      <c r="X51" s="851"/>
      <c r="Y51" s="949"/>
      <c r="Z51" s="848"/>
      <c r="AA51" s="848"/>
      <c r="AB51" s="848"/>
      <c r="AC51" s="934"/>
      <c r="AD51" s="934"/>
      <c r="AE51" s="933"/>
      <c r="AF51" s="933"/>
      <c r="AG51" s="933"/>
      <c r="AH51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26:I26"/>
    <mergeCell ref="H27:I27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3" customWidth="1"/>
    <col min="2" max="2" width="5.7109375" style="1263" customWidth="1"/>
    <col min="3" max="3" width="13.28515625" style="1264" customWidth="1"/>
    <col min="4" max="4" width="12.85546875" style="1243" customWidth="1"/>
    <col min="5" max="5" width="33.28515625" style="1265" customWidth="1"/>
    <col min="6" max="6" width="14.42578125" style="1266" customWidth="1"/>
    <col min="7" max="8" width="15.5703125" style="1264" customWidth="1"/>
    <col min="9" max="9" width="9.85546875" style="1266" customWidth="1"/>
    <col min="10" max="10" width="11.7109375" style="1266" customWidth="1"/>
    <col min="11" max="11" width="16.7109375" style="1266" customWidth="1"/>
    <col min="12" max="12" width="15.85546875" style="1267" customWidth="1"/>
    <col min="13" max="13" width="12.28515625" style="1266" customWidth="1"/>
    <col min="14" max="14" width="24.85546875" style="1266" customWidth="1"/>
    <col min="15" max="15" width="24.85546875" style="1267" customWidth="1"/>
    <col min="16" max="16" width="10.140625" style="1267" customWidth="1"/>
    <col min="17" max="17" width="1.42578125" style="1263" customWidth="1"/>
    <col min="18" max="257" width="9.140625" style="1263"/>
    <col min="258" max="258" width="1.42578125" style="1263" customWidth="1"/>
    <col min="259" max="259" width="5.7109375" style="1263" customWidth="1"/>
    <col min="260" max="260" width="13.28515625" style="1263" customWidth="1"/>
    <col min="261" max="261" width="12.85546875" style="1263" customWidth="1"/>
    <col min="262" max="262" width="33.28515625" style="1263" customWidth="1"/>
    <col min="263" max="263" width="14.42578125" style="1263" customWidth="1"/>
    <col min="264" max="264" width="15.5703125" style="1263" customWidth="1"/>
    <col min="265" max="265" width="9.85546875" style="1263" customWidth="1"/>
    <col min="266" max="266" width="11.7109375" style="1263" customWidth="1"/>
    <col min="267" max="267" width="16.7109375" style="1263" customWidth="1"/>
    <col min="268" max="268" width="15.85546875" style="1263" customWidth="1"/>
    <col min="269" max="269" width="12.28515625" style="1263" customWidth="1"/>
    <col min="270" max="271" width="24.85546875" style="1263" customWidth="1"/>
    <col min="272" max="272" width="10.140625" style="1263" customWidth="1"/>
    <col min="273" max="273" width="1.42578125" style="1263" customWidth="1"/>
    <col min="274" max="513" width="9.140625" style="1263"/>
    <col min="514" max="514" width="1.42578125" style="1263" customWidth="1"/>
    <col min="515" max="515" width="5.7109375" style="1263" customWidth="1"/>
    <col min="516" max="516" width="13.28515625" style="1263" customWidth="1"/>
    <col min="517" max="517" width="12.85546875" style="1263" customWidth="1"/>
    <col min="518" max="518" width="33.28515625" style="1263" customWidth="1"/>
    <col min="519" max="519" width="14.42578125" style="1263" customWidth="1"/>
    <col min="520" max="520" width="15.5703125" style="1263" customWidth="1"/>
    <col min="521" max="521" width="9.85546875" style="1263" customWidth="1"/>
    <col min="522" max="522" width="11.7109375" style="1263" customWidth="1"/>
    <col min="523" max="523" width="16.7109375" style="1263" customWidth="1"/>
    <col min="524" max="524" width="15.85546875" style="1263" customWidth="1"/>
    <col min="525" max="525" width="12.28515625" style="1263" customWidth="1"/>
    <col min="526" max="527" width="24.85546875" style="1263" customWidth="1"/>
    <col min="528" max="528" width="10.140625" style="1263" customWidth="1"/>
    <col min="529" max="529" width="1.42578125" style="1263" customWidth="1"/>
    <col min="530" max="769" width="9.140625" style="1263"/>
    <col min="770" max="770" width="1.42578125" style="1263" customWidth="1"/>
    <col min="771" max="771" width="5.7109375" style="1263" customWidth="1"/>
    <col min="772" max="772" width="13.28515625" style="1263" customWidth="1"/>
    <col min="773" max="773" width="12.85546875" style="1263" customWidth="1"/>
    <col min="774" max="774" width="33.28515625" style="1263" customWidth="1"/>
    <col min="775" max="775" width="14.42578125" style="1263" customWidth="1"/>
    <col min="776" max="776" width="15.5703125" style="1263" customWidth="1"/>
    <col min="777" max="777" width="9.85546875" style="1263" customWidth="1"/>
    <col min="778" max="778" width="11.7109375" style="1263" customWidth="1"/>
    <col min="779" max="779" width="16.7109375" style="1263" customWidth="1"/>
    <col min="780" max="780" width="15.85546875" style="1263" customWidth="1"/>
    <col min="781" max="781" width="12.28515625" style="1263" customWidth="1"/>
    <col min="782" max="783" width="24.85546875" style="1263" customWidth="1"/>
    <col min="784" max="784" width="10.140625" style="1263" customWidth="1"/>
    <col min="785" max="785" width="1.42578125" style="1263" customWidth="1"/>
    <col min="786" max="1025" width="9.140625" style="1263"/>
    <col min="1026" max="1026" width="1.42578125" style="1263" customWidth="1"/>
    <col min="1027" max="1027" width="5.7109375" style="1263" customWidth="1"/>
    <col min="1028" max="1028" width="13.28515625" style="1263" customWidth="1"/>
    <col min="1029" max="1029" width="12.85546875" style="1263" customWidth="1"/>
    <col min="1030" max="1030" width="33.28515625" style="1263" customWidth="1"/>
    <col min="1031" max="1031" width="14.42578125" style="1263" customWidth="1"/>
    <col min="1032" max="1032" width="15.5703125" style="1263" customWidth="1"/>
    <col min="1033" max="1033" width="9.85546875" style="1263" customWidth="1"/>
    <col min="1034" max="1034" width="11.7109375" style="1263" customWidth="1"/>
    <col min="1035" max="1035" width="16.7109375" style="1263" customWidth="1"/>
    <col min="1036" max="1036" width="15.85546875" style="1263" customWidth="1"/>
    <col min="1037" max="1037" width="12.28515625" style="1263" customWidth="1"/>
    <col min="1038" max="1039" width="24.85546875" style="1263" customWidth="1"/>
    <col min="1040" max="1040" width="10.140625" style="1263" customWidth="1"/>
    <col min="1041" max="1041" width="1.42578125" style="1263" customWidth="1"/>
    <col min="1042" max="1281" width="9.140625" style="1263"/>
    <col min="1282" max="1282" width="1.42578125" style="1263" customWidth="1"/>
    <col min="1283" max="1283" width="5.7109375" style="1263" customWidth="1"/>
    <col min="1284" max="1284" width="13.28515625" style="1263" customWidth="1"/>
    <col min="1285" max="1285" width="12.85546875" style="1263" customWidth="1"/>
    <col min="1286" max="1286" width="33.28515625" style="1263" customWidth="1"/>
    <col min="1287" max="1287" width="14.42578125" style="1263" customWidth="1"/>
    <col min="1288" max="1288" width="15.5703125" style="1263" customWidth="1"/>
    <col min="1289" max="1289" width="9.85546875" style="1263" customWidth="1"/>
    <col min="1290" max="1290" width="11.7109375" style="1263" customWidth="1"/>
    <col min="1291" max="1291" width="16.7109375" style="1263" customWidth="1"/>
    <col min="1292" max="1292" width="15.85546875" style="1263" customWidth="1"/>
    <col min="1293" max="1293" width="12.28515625" style="1263" customWidth="1"/>
    <col min="1294" max="1295" width="24.85546875" style="1263" customWidth="1"/>
    <col min="1296" max="1296" width="10.140625" style="1263" customWidth="1"/>
    <col min="1297" max="1297" width="1.42578125" style="1263" customWidth="1"/>
    <col min="1298" max="1537" width="9.140625" style="1263"/>
    <col min="1538" max="1538" width="1.42578125" style="1263" customWidth="1"/>
    <col min="1539" max="1539" width="5.7109375" style="1263" customWidth="1"/>
    <col min="1540" max="1540" width="13.28515625" style="1263" customWidth="1"/>
    <col min="1541" max="1541" width="12.85546875" style="1263" customWidth="1"/>
    <col min="1542" max="1542" width="33.28515625" style="1263" customWidth="1"/>
    <col min="1543" max="1543" width="14.42578125" style="1263" customWidth="1"/>
    <col min="1544" max="1544" width="15.5703125" style="1263" customWidth="1"/>
    <col min="1545" max="1545" width="9.85546875" style="1263" customWidth="1"/>
    <col min="1546" max="1546" width="11.7109375" style="1263" customWidth="1"/>
    <col min="1547" max="1547" width="16.7109375" style="1263" customWidth="1"/>
    <col min="1548" max="1548" width="15.85546875" style="1263" customWidth="1"/>
    <col min="1549" max="1549" width="12.28515625" style="1263" customWidth="1"/>
    <col min="1550" max="1551" width="24.85546875" style="1263" customWidth="1"/>
    <col min="1552" max="1552" width="10.140625" style="1263" customWidth="1"/>
    <col min="1553" max="1553" width="1.42578125" style="1263" customWidth="1"/>
    <col min="1554" max="1793" width="9.140625" style="1263"/>
    <col min="1794" max="1794" width="1.42578125" style="1263" customWidth="1"/>
    <col min="1795" max="1795" width="5.7109375" style="1263" customWidth="1"/>
    <col min="1796" max="1796" width="13.28515625" style="1263" customWidth="1"/>
    <col min="1797" max="1797" width="12.85546875" style="1263" customWidth="1"/>
    <col min="1798" max="1798" width="33.28515625" style="1263" customWidth="1"/>
    <col min="1799" max="1799" width="14.42578125" style="1263" customWidth="1"/>
    <col min="1800" max="1800" width="15.5703125" style="1263" customWidth="1"/>
    <col min="1801" max="1801" width="9.85546875" style="1263" customWidth="1"/>
    <col min="1802" max="1802" width="11.7109375" style="1263" customWidth="1"/>
    <col min="1803" max="1803" width="16.7109375" style="1263" customWidth="1"/>
    <col min="1804" max="1804" width="15.85546875" style="1263" customWidth="1"/>
    <col min="1805" max="1805" width="12.28515625" style="1263" customWidth="1"/>
    <col min="1806" max="1807" width="24.85546875" style="1263" customWidth="1"/>
    <col min="1808" max="1808" width="10.140625" style="1263" customWidth="1"/>
    <col min="1809" max="1809" width="1.42578125" style="1263" customWidth="1"/>
    <col min="1810" max="2049" width="9.140625" style="1263"/>
    <col min="2050" max="2050" width="1.42578125" style="1263" customWidth="1"/>
    <col min="2051" max="2051" width="5.7109375" style="1263" customWidth="1"/>
    <col min="2052" max="2052" width="13.28515625" style="1263" customWidth="1"/>
    <col min="2053" max="2053" width="12.85546875" style="1263" customWidth="1"/>
    <col min="2054" max="2054" width="33.28515625" style="1263" customWidth="1"/>
    <col min="2055" max="2055" width="14.42578125" style="1263" customWidth="1"/>
    <col min="2056" max="2056" width="15.5703125" style="1263" customWidth="1"/>
    <col min="2057" max="2057" width="9.85546875" style="1263" customWidth="1"/>
    <col min="2058" max="2058" width="11.7109375" style="1263" customWidth="1"/>
    <col min="2059" max="2059" width="16.7109375" style="1263" customWidth="1"/>
    <col min="2060" max="2060" width="15.85546875" style="1263" customWidth="1"/>
    <col min="2061" max="2061" width="12.28515625" style="1263" customWidth="1"/>
    <col min="2062" max="2063" width="24.85546875" style="1263" customWidth="1"/>
    <col min="2064" max="2064" width="10.140625" style="1263" customWidth="1"/>
    <col min="2065" max="2065" width="1.42578125" style="1263" customWidth="1"/>
    <col min="2066" max="2305" width="9.140625" style="1263"/>
    <col min="2306" max="2306" width="1.42578125" style="1263" customWidth="1"/>
    <col min="2307" max="2307" width="5.7109375" style="1263" customWidth="1"/>
    <col min="2308" max="2308" width="13.28515625" style="1263" customWidth="1"/>
    <col min="2309" max="2309" width="12.85546875" style="1263" customWidth="1"/>
    <col min="2310" max="2310" width="33.28515625" style="1263" customWidth="1"/>
    <col min="2311" max="2311" width="14.42578125" style="1263" customWidth="1"/>
    <col min="2312" max="2312" width="15.5703125" style="1263" customWidth="1"/>
    <col min="2313" max="2313" width="9.85546875" style="1263" customWidth="1"/>
    <col min="2314" max="2314" width="11.7109375" style="1263" customWidth="1"/>
    <col min="2315" max="2315" width="16.7109375" style="1263" customWidth="1"/>
    <col min="2316" max="2316" width="15.85546875" style="1263" customWidth="1"/>
    <col min="2317" max="2317" width="12.28515625" style="1263" customWidth="1"/>
    <col min="2318" max="2319" width="24.85546875" style="1263" customWidth="1"/>
    <col min="2320" max="2320" width="10.140625" style="1263" customWidth="1"/>
    <col min="2321" max="2321" width="1.42578125" style="1263" customWidth="1"/>
    <col min="2322" max="2561" width="9.140625" style="1263"/>
    <col min="2562" max="2562" width="1.42578125" style="1263" customWidth="1"/>
    <col min="2563" max="2563" width="5.7109375" style="1263" customWidth="1"/>
    <col min="2564" max="2564" width="13.28515625" style="1263" customWidth="1"/>
    <col min="2565" max="2565" width="12.85546875" style="1263" customWidth="1"/>
    <col min="2566" max="2566" width="33.28515625" style="1263" customWidth="1"/>
    <col min="2567" max="2567" width="14.42578125" style="1263" customWidth="1"/>
    <col min="2568" max="2568" width="15.5703125" style="1263" customWidth="1"/>
    <col min="2569" max="2569" width="9.85546875" style="1263" customWidth="1"/>
    <col min="2570" max="2570" width="11.7109375" style="1263" customWidth="1"/>
    <col min="2571" max="2571" width="16.7109375" style="1263" customWidth="1"/>
    <col min="2572" max="2572" width="15.85546875" style="1263" customWidth="1"/>
    <col min="2573" max="2573" width="12.28515625" style="1263" customWidth="1"/>
    <col min="2574" max="2575" width="24.85546875" style="1263" customWidth="1"/>
    <col min="2576" max="2576" width="10.140625" style="1263" customWidth="1"/>
    <col min="2577" max="2577" width="1.42578125" style="1263" customWidth="1"/>
    <col min="2578" max="2817" width="9.140625" style="1263"/>
    <col min="2818" max="2818" width="1.42578125" style="1263" customWidth="1"/>
    <col min="2819" max="2819" width="5.7109375" style="1263" customWidth="1"/>
    <col min="2820" max="2820" width="13.28515625" style="1263" customWidth="1"/>
    <col min="2821" max="2821" width="12.85546875" style="1263" customWidth="1"/>
    <col min="2822" max="2822" width="33.28515625" style="1263" customWidth="1"/>
    <col min="2823" max="2823" width="14.42578125" style="1263" customWidth="1"/>
    <col min="2824" max="2824" width="15.5703125" style="1263" customWidth="1"/>
    <col min="2825" max="2825" width="9.85546875" style="1263" customWidth="1"/>
    <col min="2826" max="2826" width="11.7109375" style="1263" customWidth="1"/>
    <col min="2827" max="2827" width="16.7109375" style="1263" customWidth="1"/>
    <col min="2828" max="2828" width="15.85546875" style="1263" customWidth="1"/>
    <col min="2829" max="2829" width="12.28515625" style="1263" customWidth="1"/>
    <col min="2830" max="2831" width="24.85546875" style="1263" customWidth="1"/>
    <col min="2832" max="2832" width="10.140625" style="1263" customWidth="1"/>
    <col min="2833" max="2833" width="1.42578125" style="1263" customWidth="1"/>
    <col min="2834" max="3073" width="9.140625" style="1263"/>
    <col min="3074" max="3074" width="1.42578125" style="1263" customWidth="1"/>
    <col min="3075" max="3075" width="5.7109375" style="1263" customWidth="1"/>
    <col min="3076" max="3076" width="13.28515625" style="1263" customWidth="1"/>
    <col min="3077" max="3077" width="12.85546875" style="1263" customWidth="1"/>
    <col min="3078" max="3078" width="33.28515625" style="1263" customWidth="1"/>
    <col min="3079" max="3079" width="14.42578125" style="1263" customWidth="1"/>
    <col min="3080" max="3080" width="15.5703125" style="1263" customWidth="1"/>
    <col min="3081" max="3081" width="9.85546875" style="1263" customWidth="1"/>
    <col min="3082" max="3082" width="11.7109375" style="1263" customWidth="1"/>
    <col min="3083" max="3083" width="16.7109375" style="1263" customWidth="1"/>
    <col min="3084" max="3084" width="15.85546875" style="1263" customWidth="1"/>
    <col min="3085" max="3085" width="12.28515625" style="1263" customWidth="1"/>
    <col min="3086" max="3087" width="24.85546875" style="1263" customWidth="1"/>
    <col min="3088" max="3088" width="10.140625" style="1263" customWidth="1"/>
    <col min="3089" max="3089" width="1.42578125" style="1263" customWidth="1"/>
    <col min="3090" max="3329" width="9.140625" style="1263"/>
    <col min="3330" max="3330" width="1.42578125" style="1263" customWidth="1"/>
    <col min="3331" max="3331" width="5.7109375" style="1263" customWidth="1"/>
    <col min="3332" max="3332" width="13.28515625" style="1263" customWidth="1"/>
    <col min="3333" max="3333" width="12.85546875" style="1263" customWidth="1"/>
    <col min="3334" max="3334" width="33.28515625" style="1263" customWidth="1"/>
    <col min="3335" max="3335" width="14.42578125" style="1263" customWidth="1"/>
    <col min="3336" max="3336" width="15.5703125" style="1263" customWidth="1"/>
    <col min="3337" max="3337" width="9.85546875" style="1263" customWidth="1"/>
    <col min="3338" max="3338" width="11.7109375" style="1263" customWidth="1"/>
    <col min="3339" max="3339" width="16.7109375" style="1263" customWidth="1"/>
    <col min="3340" max="3340" width="15.85546875" style="1263" customWidth="1"/>
    <col min="3341" max="3341" width="12.28515625" style="1263" customWidth="1"/>
    <col min="3342" max="3343" width="24.85546875" style="1263" customWidth="1"/>
    <col min="3344" max="3344" width="10.140625" style="1263" customWidth="1"/>
    <col min="3345" max="3345" width="1.42578125" style="1263" customWidth="1"/>
    <col min="3346" max="3585" width="9.140625" style="1263"/>
    <col min="3586" max="3586" width="1.42578125" style="1263" customWidth="1"/>
    <col min="3587" max="3587" width="5.7109375" style="1263" customWidth="1"/>
    <col min="3588" max="3588" width="13.28515625" style="1263" customWidth="1"/>
    <col min="3589" max="3589" width="12.85546875" style="1263" customWidth="1"/>
    <col min="3590" max="3590" width="33.28515625" style="1263" customWidth="1"/>
    <col min="3591" max="3591" width="14.42578125" style="1263" customWidth="1"/>
    <col min="3592" max="3592" width="15.5703125" style="1263" customWidth="1"/>
    <col min="3593" max="3593" width="9.85546875" style="1263" customWidth="1"/>
    <col min="3594" max="3594" width="11.7109375" style="1263" customWidth="1"/>
    <col min="3595" max="3595" width="16.7109375" style="1263" customWidth="1"/>
    <col min="3596" max="3596" width="15.85546875" style="1263" customWidth="1"/>
    <col min="3597" max="3597" width="12.28515625" style="1263" customWidth="1"/>
    <col min="3598" max="3599" width="24.85546875" style="1263" customWidth="1"/>
    <col min="3600" max="3600" width="10.140625" style="1263" customWidth="1"/>
    <col min="3601" max="3601" width="1.42578125" style="1263" customWidth="1"/>
    <col min="3602" max="3841" width="9.140625" style="1263"/>
    <col min="3842" max="3842" width="1.42578125" style="1263" customWidth="1"/>
    <col min="3843" max="3843" width="5.7109375" style="1263" customWidth="1"/>
    <col min="3844" max="3844" width="13.28515625" style="1263" customWidth="1"/>
    <col min="3845" max="3845" width="12.85546875" style="1263" customWidth="1"/>
    <col min="3846" max="3846" width="33.28515625" style="1263" customWidth="1"/>
    <col min="3847" max="3847" width="14.42578125" style="1263" customWidth="1"/>
    <col min="3848" max="3848" width="15.5703125" style="1263" customWidth="1"/>
    <col min="3849" max="3849" width="9.85546875" style="1263" customWidth="1"/>
    <col min="3850" max="3850" width="11.7109375" style="1263" customWidth="1"/>
    <col min="3851" max="3851" width="16.7109375" style="1263" customWidth="1"/>
    <col min="3852" max="3852" width="15.85546875" style="1263" customWidth="1"/>
    <col min="3853" max="3853" width="12.28515625" style="1263" customWidth="1"/>
    <col min="3854" max="3855" width="24.85546875" style="1263" customWidth="1"/>
    <col min="3856" max="3856" width="10.140625" style="1263" customWidth="1"/>
    <col min="3857" max="3857" width="1.42578125" style="1263" customWidth="1"/>
    <col min="3858" max="4097" width="9.140625" style="1263"/>
    <col min="4098" max="4098" width="1.42578125" style="1263" customWidth="1"/>
    <col min="4099" max="4099" width="5.7109375" style="1263" customWidth="1"/>
    <col min="4100" max="4100" width="13.28515625" style="1263" customWidth="1"/>
    <col min="4101" max="4101" width="12.85546875" style="1263" customWidth="1"/>
    <col min="4102" max="4102" width="33.28515625" style="1263" customWidth="1"/>
    <col min="4103" max="4103" width="14.42578125" style="1263" customWidth="1"/>
    <col min="4104" max="4104" width="15.5703125" style="1263" customWidth="1"/>
    <col min="4105" max="4105" width="9.85546875" style="1263" customWidth="1"/>
    <col min="4106" max="4106" width="11.7109375" style="1263" customWidth="1"/>
    <col min="4107" max="4107" width="16.7109375" style="1263" customWidth="1"/>
    <col min="4108" max="4108" width="15.85546875" style="1263" customWidth="1"/>
    <col min="4109" max="4109" width="12.28515625" style="1263" customWidth="1"/>
    <col min="4110" max="4111" width="24.85546875" style="1263" customWidth="1"/>
    <col min="4112" max="4112" width="10.140625" style="1263" customWidth="1"/>
    <col min="4113" max="4113" width="1.42578125" style="1263" customWidth="1"/>
    <col min="4114" max="4353" width="9.140625" style="1263"/>
    <col min="4354" max="4354" width="1.42578125" style="1263" customWidth="1"/>
    <col min="4355" max="4355" width="5.7109375" style="1263" customWidth="1"/>
    <col min="4356" max="4356" width="13.28515625" style="1263" customWidth="1"/>
    <col min="4357" max="4357" width="12.85546875" style="1263" customWidth="1"/>
    <col min="4358" max="4358" width="33.28515625" style="1263" customWidth="1"/>
    <col min="4359" max="4359" width="14.42578125" style="1263" customWidth="1"/>
    <col min="4360" max="4360" width="15.5703125" style="1263" customWidth="1"/>
    <col min="4361" max="4361" width="9.85546875" style="1263" customWidth="1"/>
    <col min="4362" max="4362" width="11.7109375" style="1263" customWidth="1"/>
    <col min="4363" max="4363" width="16.7109375" style="1263" customWidth="1"/>
    <col min="4364" max="4364" width="15.85546875" style="1263" customWidth="1"/>
    <col min="4365" max="4365" width="12.28515625" style="1263" customWidth="1"/>
    <col min="4366" max="4367" width="24.85546875" style="1263" customWidth="1"/>
    <col min="4368" max="4368" width="10.140625" style="1263" customWidth="1"/>
    <col min="4369" max="4369" width="1.42578125" style="1263" customWidth="1"/>
    <col min="4370" max="4609" width="9.140625" style="1263"/>
    <col min="4610" max="4610" width="1.42578125" style="1263" customWidth="1"/>
    <col min="4611" max="4611" width="5.7109375" style="1263" customWidth="1"/>
    <col min="4612" max="4612" width="13.28515625" style="1263" customWidth="1"/>
    <col min="4613" max="4613" width="12.85546875" style="1263" customWidth="1"/>
    <col min="4614" max="4614" width="33.28515625" style="1263" customWidth="1"/>
    <col min="4615" max="4615" width="14.42578125" style="1263" customWidth="1"/>
    <col min="4616" max="4616" width="15.5703125" style="1263" customWidth="1"/>
    <col min="4617" max="4617" width="9.85546875" style="1263" customWidth="1"/>
    <col min="4618" max="4618" width="11.7109375" style="1263" customWidth="1"/>
    <col min="4619" max="4619" width="16.7109375" style="1263" customWidth="1"/>
    <col min="4620" max="4620" width="15.85546875" style="1263" customWidth="1"/>
    <col min="4621" max="4621" width="12.28515625" style="1263" customWidth="1"/>
    <col min="4622" max="4623" width="24.85546875" style="1263" customWidth="1"/>
    <col min="4624" max="4624" width="10.140625" style="1263" customWidth="1"/>
    <col min="4625" max="4625" width="1.42578125" style="1263" customWidth="1"/>
    <col min="4626" max="4865" width="9.140625" style="1263"/>
    <col min="4866" max="4866" width="1.42578125" style="1263" customWidth="1"/>
    <col min="4867" max="4867" width="5.7109375" style="1263" customWidth="1"/>
    <col min="4868" max="4868" width="13.28515625" style="1263" customWidth="1"/>
    <col min="4869" max="4869" width="12.85546875" style="1263" customWidth="1"/>
    <col min="4870" max="4870" width="33.28515625" style="1263" customWidth="1"/>
    <col min="4871" max="4871" width="14.42578125" style="1263" customWidth="1"/>
    <col min="4872" max="4872" width="15.5703125" style="1263" customWidth="1"/>
    <col min="4873" max="4873" width="9.85546875" style="1263" customWidth="1"/>
    <col min="4874" max="4874" width="11.7109375" style="1263" customWidth="1"/>
    <col min="4875" max="4875" width="16.7109375" style="1263" customWidth="1"/>
    <col min="4876" max="4876" width="15.85546875" style="1263" customWidth="1"/>
    <col min="4877" max="4877" width="12.28515625" style="1263" customWidth="1"/>
    <col min="4878" max="4879" width="24.85546875" style="1263" customWidth="1"/>
    <col min="4880" max="4880" width="10.140625" style="1263" customWidth="1"/>
    <col min="4881" max="4881" width="1.42578125" style="1263" customWidth="1"/>
    <col min="4882" max="5121" width="9.140625" style="1263"/>
    <col min="5122" max="5122" width="1.42578125" style="1263" customWidth="1"/>
    <col min="5123" max="5123" width="5.7109375" style="1263" customWidth="1"/>
    <col min="5124" max="5124" width="13.28515625" style="1263" customWidth="1"/>
    <col min="5125" max="5125" width="12.85546875" style="1263" customWidth="1"/>
    <col min="5126" max="5126" width="33.28515625" style="1263" customWidth="1"/>
    <col min="5127" max="5127" width="14.42578125" style="1263" customWidth="1"/>
    <col min="5128" max="5128" width="15.5703125" style="1263" customWidth="1"/>
    <col min="5129" max="5129" width="9.85546875" style="1263" customWidth="1"/>
    <col min="5130" max="5130" width="11.7109375" style="1263" customWidth="1"/>
    <col min="5131" max="5131" width="16.7109375" style="1263" customWidth="1"/>
    <col min="5132" max="5132" width="15.85546875" style="1263" customWidth="1"/>
    <col min="5133" max="5133" width="12.28515625" style="1263" customWidth="1"/>
    <col min="5134" max="5135" width="24.85546875" style="1263" customWidth="1"/>
    <col min="5136" max="5136" width="10.140625" style="1263" customWidth="1"/>
    <col min="5137" max="5137" width="1.42578125" style="1263" customWidth="1"/>
    <col min="5138" max="5377" width="9.140625" style="1263"/>
    <col min="5378" max="5378" width="1.42578125" style="1263" customWidth="1"/>
    <col min="5379" max="5379" width="5.7109375" style="1263" customWidth="1"/>
    <col min="5380" max="5380" width="13.28515625" style="1263" customWidth="1"/>
    <col min="5381" max="5381" width="12.85546875" style="1263" customWidth="1"/>
    <col min="5382" max="5382" width="33.28515625" style="1263" customWidth="1"/>
    <col min="5383" max="5383" width="14.42578125" style="1263" customWidth="1"/>
    <col min="5384" max="5384" width="15.5703125" style="1263" customWidth="1"/>
    <col min="5385" max="5385" width="9.85546875" style="1263" customWidth="1"/>
    <col min="5386" max="5386" width="11.7109375" style="1263" customWidth="1"/>
    <col min="5387" max="5387" width="16.7109375" style="1263" customWidth="1"/>
    <col min="5388" max="5388" width="15.85546875" style="1263" customWidth="1"/>
    <col min="5389" max="5389" width="12.28515625" style="1263" customWidth="1"/>
    <col min="5390" max="5391" width="24.85546875" style="1263" customWidth="1"/>
    <col min="5392" max="5392" width="10.140625" style="1263" customWidth="1"/>
    <col min="5393" max="5393" width="1.42578125" style="1263" customWidth="1"/>
    <col min="5394" max="5633" width="9.140625" style="1263"/>
    <col min="5634" max="5634" width="1.42578125" style="1263" customWidth="1"/>
    <col min="5635" max="5635" width="5.7109375" style="1263" customWidth="1"/>
    <col min="5636" max="5636" width="13.28515625" style="1263" customWidth="1"/>
    <col min="5637" max="5637" width="12.85546875" style="1263" customWidth="1"/>
    <col min="5638" max="5638" width="33.28515625" style="1263" customWidth="1"/>
    <col min="5639" max="5639" width="14.42578125" style="1263" customWidth="1"/>
    <col min="5640" max="5640" width="15.5703125" style="1263" customWidth="1"/>
    <col min="5641" max="5641" width="9.85546875" style="1263" customWidth="1"/>
    <col min="5642" max="5642" width="11.7109375" style="1263" customWidth="1"/>
    <col min="5643" max="5643" width="16.7109375" style="1263" customWidth="1"/>
    <col min="5644" max="5644" width="15.85546875" style="1263" customWidth="1"/>
    <col min="5645" max="5645" width="12.28515625" style="1263" customWidth="1"/>
    <col min="5646" max="5647" width="24.85546875" style="1263" customWidth="1"/>
    <col min="5648" max="5648" width="10.140625" style="1263" customWidth="1"/>
    <col min="5649" max="5649" width="1.42578125" style="1263" customWidth="1"/>
    <col min="5650" max="5889" width="9.140625" style="1263"/>
    <col min="5890" max="5890" width="1.42578125" style="1263" customWidth="1"/>
    <col min="5891" max="5891" width="5.7109375" style="1263" customWidth="1"/>
    <col min="5892" max="5892" width="13.28515625" style="1263" customWidth="1"/>
    <col min="5893" max="5893" width="12.85546875" style="1263" customWidth="1"/>
    <col min="5894" max="5894" width="33.28515625" style="1263" customWidth="1"/>
    <col min="5895" max="5895" width="14.42578125" style="1263" customWidth="1"/>
    <col min="5896" max="5896" width="15.5703125" style="1263" customWidth="1"/>
    <col min="5897" max="5897" width="9.85546875" style="1263" customWidth="1"/>
    <col min="5898" max="5898" width="11.7109375" style="1263" customWidth="1"/>
    <col min="5899" max="5899" width="16.7109375" style="1263" customWidth="1"/>
    <col min="5900" max="5900" width="15.85546875" style="1263" customWidth="1"/>
    <col min="5901" max="5901" width="12.28515625" style="1263" customWidth="1"/>
    <col min="5902" max="5903" width="24.85546875" style="1263" customWidth="1"/>
    <col min="5904" max="5904" width="10.140625" style="1263" customWidth="1"/>
    <col min="5905" max="5905" width="1.42578125" style="1263" customWidth="1"/>
    <col min="5906" max="6145" width="9.140625" style="1263"/>
    <col min="6146" max="6146" width="1.42578125" style="1263" customWidth="1"/>
    <col min="6147" max="6147" width="5.7109375" style="1263" customWidth="1"/>
    <col min="6148" max="6148" width="13.28515625" style="1263" customWidth="1"/>
    <col min="6149" max="6149" width="12.85546875" style="1263" customWidth="1"/>
    <col min="6150" max="6150" width="33.28515625" style="1263" customWidth="1"/>
    <col min="6151" max="6151" width="14.42578125" style="1263" customWidth="1"/>
    <col min="6152" max="6152" width="15.5703125" style="1263" customWidth="1"/>
    <col min="6153" max="6153" width="9.85546875" style="1263" customWidth="1"/>
    <col min="6154" max="6154" width="11.7109375" style="1263" customWidth="1"/>
    <col min="6155" max="6155" width="16.7109375" style="1263" customWidth="1"/>
    <col min="6156" max="6156" width="15.85546875" style="1263" customWidth="1"/>
    <col min="6157" max="6157" width="12.28515625" style="1263" customWidth="1"/>
    <col min="6158" max="6159" width="24.85546875" style="1263" customWidth="1"/>
    <col min="6160" max="6160" width="10.140625" style="1263" customWidth="1"/>
    <col min="6161" max="6161" width="1.42578125" style="1263" customWidth="1"/>
    <col min="6162" max="6401" width="9.140625" style="1263"/>
    <col min="6402" max="6402" width="1.42578125" style="1263" customWidth="1"/>
    <col min="6403" max="6403" width="5.7109375" style="1263" customWidth="1"/>
    <col min="6404" max="6404" width="13.28515625" style="1263" customWidth="1"/>
    <col min="6405" max="6405" width="12.85546875" style="1263" customWidth="1"/>
    <col min="6406" max="6406" width="33.28515625" style="1263" customWidth="1"/>
    <col min="6407" max="6407" width="14.42578125" style="1263" customWidth="1"/>
    <col min="6408" max="6408" width="15.5703125" style="1263" customWidth="1"/>
    <col min="6409" max="6409" width="9.85546875" style="1263" customWidth="1"/>
    <col min="6410" max="6410" width="11.7109375" style="1263" customWidth="1"/>
    <col min="6411" max="6411" width="16.7109375" style="1263" customWidth="1"/>
    <col min="6412" max="6412" width="15.85546875" style="1263" customWidth="1"/>
    <col min="6413" max="6413" width="12.28515625" style="1263" customWidth="1"/>
    <col min="6414" max="6415" width="24.85546875" style="1263" customWidth="1"/>
    <col min="6416" max="6416" width="10.140625" style="1263" customWidth="1"/>
    <col min="6417" max="6417" width="1.42578125" style="1263" customWidth="1"/>
    <col min="6418" max="6657" width="9.140625" style="1263"/>
    <col min="6658" max="6658" width="1.42578125" style="1263" customWidth="1"/>
    <col min="6659" max="6659" width="5.7109375" style="1263" customWidth="1"/>
    <col min="6660" max="6660" width="13.28515625" style="1263" customWidth="1"/>
    <col min="6661" max="6661" width="12.85546875" style="1263" customWidth="1"/>
    <col min="6662" max="6662" width="33.28515625" style="1263" customWidth="1"/>
    <col min="6663" max="6663" width="14.42578125" style="1263" customWidth="1"/>
    <col min="6664" max="6664" width="15.5703125" style="1263" customWidth="1"/>
    <col min="6665" max="6665" width="9.85546875" style="1263" customWidth="1"/>
    <col min="6666" max="6666" width="11.7109375" style="1263" customWidth="1"/>
    <col min="6667" max="6667" width="16.7109375" style="1263" customWidth="1"/>
    <col min="6668" max="6668" width="15.85546875" style="1263" customWidth="1"/>
    <col min="6669" max="6669" width="12.28515625" style="1263" customWidth="1"/>
    <col min="6670" max="6671" width="24.85546875" style="1263" customWidth="1"/>
    <col min="6672" max="6672" width="10.140625" style="1263" customWidth="1"/>
    <col min="6673" max="6673" width="1.42578125" style="1263" customWidth="1"/>
    <col min="6674" max="6913" width="9.140625" style="1263"/>
    <col min="6914" max="6914" width="1.42578125" style="1263" customWidth="1"/>
    <col min="6915" max="6915" width="5.7109375" style="1263" customWidth="1"/>
    <col min="6916" max="6916" width="13.28515625" style="1263" customWidth="1"/>
    <col min="6917" max="6917" width="12.85546875" style="1263" customWidth="1"/>
    <col min="6918" max="6918" width="33.28515625" style="1263" customWidth="1"/>
    <col min="6919" max="6919" width="14.42578125" style="1263" customWidth="1"/>
    <col min="6920" max="6920" width="15.5703125" style="1263" customWidth="1"/>
    <col min="6921" max="6921" width="9.85546875" style="1263" customWidth="1"/>
    <col min="6922" max="6922" width="11.7109375" style="1263" customWidth="1"/>
    <col min="6923" max="6923" width="16.7109375" style="1263" customWidth="1"/>
    <col min="6924" max="6924" width="15.85546875" style="1263" customWidth="1"/>
    <col min="6925" max="6925" width="12.28515625" style="1263" customWidth="1"/>
    <col min="6926" max="6927" width="24.85546875" style="1263" customWidth="1"/>
    <col min="6928" max="6928" width="10.140625" style="1263" customWidth="1"/>
    <col min="6929" max="6929" width="1.42578125" style="1263" customWidth="1"/>
    <col min="6930" max="7169" width="9.140625" style="1263"/>
    <col min="7170" max="7170" width="1.42578125" style="1263" customWidth="1"/>
    <col min="7171" max="7171" width="5.7109375" style="1263" customWidth="1"/>
    <col min="7172" max="7172" width="13.28515625" style="1263" customWidth="1"/>
    <col min="7173" max="7173" width="12.85546875" style="1263" customWidth="1"/>
    <col min="7174" max="7174" width="33.28515625" style="1263" customWidth="1"/>
    <col min="7175" max="7175" width="14.42578125" style="1263" customWidth="1"/>
    <col min="7176" max="7176" width="15.5703125" style="1263" customWidth="1"/>
    <col min="7177" max="7177" width="9.85546875" style="1263" customWidth="1"/>
    <col min="7178" max="7178" width="11.7109375" style="1263" customWidth="1"/>
    <col min="7179" max="7179" width="16.7109375" style="1263" customWidth="1"/>
    <col min="7180" max="7180" width="15.85546875" style="1263" customWidth="1"/>
    <col min="7181" max="7181" width="12.28515625" style="1263" customWidth="1"/>
    <col min="7182" max="7183" width="24.85546875" style="1263" customWidth="1"/>
    <col min="7184" max="7184" width="10.140625" style="1263" customWidth="1"/>
    <col min="7185" max="7185" width="1.42578125" style="1263" customWidth="1"/>
    <col min="7186" max="7425" width="9.140625" style="1263"/>
    <col min="7426" max="7426" width="1.42578125" style="1263" customWidth="1"/>
    <col min="7427" max="7427" width="5.7109375" style="1263" customWidth="1"/>
    <col min="7428" max="7428" width="13.28515625" style="1263" customWidth="1"/>
    <col min="7429" max="7429" width="12.85546875" style="1263" customWidth="1"/>
    <col min="7430" max="7430" width="33.28515625" style="1263" customWidth="1"/>
    <col min="7431" max="7431" width="14.42578125" style="1263" customWidth="1"/>
    <col min="7432" max="7432" width="15.5703125" style="1263" customWidth="1"/>
    <col min="7433" max="7433" width="9.85546875" style="1263" customWidth="1"/>
    <col min="7434" max="7434" width="11.7109375" style="1263" customWidth="1"/>
    <col min="7435" max="7435" width="16.7109375" style="1263" customWidth="1"/>
    <col min="7436" max="7436" width="15.85546875" style="1263" customWidth="1"/>
    <col min="7437" max="7437" width="12.28515625" style="1263" customWidth="1"/>
    <col min="7438" max="7439" width="24.85546875" style="1263" customWidth="1"/>
    <col min="7440" max="7440" width="10.140625" style="1263" customWidth="1"/>
    <col min="7441" max="7441" width="1.42578125" style="1263" customWidth="1"/>
    <col min="7442" max="7681" width="9.140625" style="1263"/>
    <col min="7682" max="7682" width="1.42578125" style="1263" customWidth="1"/>
    <col min="7683" max="7683" width="5.7109375" style="1263" customWidth="1"/>
    <col min="7684" max="7684" width="13.28515625" style="1263" customWidth="1"/>
    <col min="7685" max="7685" width="12.85546875" style="1263" customWidth="1"/>
    <col min="7686" max="7686" width="33.28515625" style="1263" customWidth="1"/>
    <col min="7687" max="7687" width="14.42578125" style="1263" customWidth="1"/>
    <col min="7688" max="7688" width="15.5703125" style="1263" customWidth="1"/>
    <col min="7689" max="7689" width="9.85546875" style="1263" customWidth="1"/>
    <col min="7690" max="7690" width="11.7109375" style="1263" customWidth="1"/>
    <col min="7691" max="7691" width="16.7109375" style="1263" customWidth="1"/>
    <col min="7692" max="7692" width="15.85546875" style="1263" customWidth="1"/>
    <col min="7693" max="7693" width="12.28515625" style="1263" customWidth="1"/>
    <col min="7694" max="7695" width="24.85546875" style="1263" customWidth="1"/>
    <col min="7696" max="7696" width="10.140625" style="1263" customWidth="1"/>
    <col min="7697" max="7697" width="1.42578125" style="1263" customWidth="1"/>
    <col min="7698" max="7937" width="9.140625" style="1263"/>
    <col min="7938" max="7938" width="1.42578125" style="1263" customWidth="1"/>
    <col min="7939" max="7939" width="5.7109375" style="1263" customWidth="1"/>
    <col min="7940" max="7940" width="13.28515625" style="1263" customWidth="1"/>
    <col min="7941" max="7941" width="12.85546875" style="1263" customWidth="1"/>
    <col min="7942" max="7942" width="33.28515625" style="1263" customWidth="1"/>
    <col min="7943" max="7943" width="14.42578125" style="1263" customWidth="1"/>
    <col min="7944" max="7944" width="15.5703125" style="1263" customWidth="1"/>
    <col min="7945" max="7945" width="9.85546875" style="1263" customWidth="1"/>
    <col min="7946" max="7946" width="11.7109375" style="1263" customWidth="1"/>
    <col min="7947" max="7947" width="16.7109375" style="1263" customWidth="1"/>
    <col min="7948" max="7948" width="15.85546875" style="1263" customWidth="1"/>
    <col min="7949" max="7949" width="12.28515625" style="1263" customWidth="1"/>
    <col min="7950" max="7951" width="24.85546875" style="1263" customWidth="1"/>
    <col min="7952" max="7952" width="10.140625" style="1263" customWidth="1"/>
    <col min="7953" max="7953" width="1.42578125" style="1263" customWidth="1"/>
    <col min="7954" max="8193" width="9.140625" style="1263"/>
    <col min="8194" max="8194" width="1.42578125" style="1263" customWidth="1"/>
    <col min="8195" max="8195" width="5.7109375" style="1263" customWidth="1"/>
    <col min="8196" max="8196" width="13.28515625" style="1263" customWidth="1"/>
    <col min="8197" max="8197" width="12.85546875" style="1263" customWidth="1"/>
    <col min="8198" max="8198" width="33.28515625" style="1263" customWidth="1"/>
    <col min="8199" max="8199" width="14.42578125" style="1263" customWidth="1"/>
    <col min="8200" max="8200" width="15.5703125" style="1263" customWidth="1"/>
    <col min="8201" max="8201" width="9.85546875" style="1263" customWidth="1"/>
    <col min="8202" max="8202" width="11.7109375" style="1263" customWidth="1"/>
    <col min="8203" max="8203" width="16.7109375" style="1263" customWidth="1"/>
    <col min="8204" max="8204" width="15.85546875" style="1263" customWidth="1"/>
    <col min="8205" max="8205" width="12.28515625" style="1263" customWidth="1"/>
    <col min="8206" max="8207" width="24.85546875" style="1263" customWidth="1"/>
    <col min="8208" max="8208" width="10.140625" style="1263" customWidth="1"/>
    <col min="8209" max="8209" width="1.42578125" style="1263" customWidth="1"/>
    <col min="8210" max="8449" width="9.140625" style="1263"/>
    <col min="8450" max="8450" width="1.42578125" style="1263" customWidth="1"/>
    <col min="8451" max="8451" width="5.7109375" style="1263" customWidth="1"/>
    <col min="8452" max="8452" width="13.28515625" style="1263" customWidth="1"/>
    <col min="8453" max="8453" width="12.85546875" style="1263" customWidth="1"/>
    <col min="8454" max="8454" width="33.28515625" style="1263" customWidth="1"/>
    <col min="8455" max="8455" width="14.42578125" style="1263" customWidth="1"/>
    <col min="8456" max="8456" width="15.5703125" style="1263" customWidth="1"/>
    <col min="8457" max="8457" width="9.85546875" style="1263" customWidth="1"/>
    <col min="8458" max="8458" width="11.7109375" style="1263" customWidth="1"/>
    <col min="8459" max="8459" width="16.7109375" style="1263" customWidth="1"/>
    <col min="8460" max="8460" width="15.85546875" style="1263" customWidth="1"/>
    <col min="8461" max="8461" width="12.28515625" style="1263" customWidth="1"/>
    <col min="8462" max="8463" width="24.85546875" style="1263" customWidth="1"/>
    <col min="8464" max="8464" width="10.140625" style="1263" customWidth="1"/>
    <col min="8465" max="8465" width="1.42578125" style="1263" customWidth="1"/>
    <col min="8466" max="8705" width="9.140625" style="1263"/>
    <col min="8706" max="8706" width="1.42578125" style="1263" customWidth="1"/>
    <col min="8707" max="8707" width="5.7109375" style="1263" customWidth="1"/>
    <col min="8708" max="8708" width="13.28515625" style="1263" customWidth="1"/>
    <col min="8709" max="8709" width="12.85546875" style="1263" customWidth="1"/>
    <col min="8710" max="8710" width="33.28515625" style="1263" customWidth="1"/>
    <col min="8711" max="8711" width="14.42578125" style="1263" customWidth="1"/>
    <col min="8712" max="8712" width="15.5703125" style="1263" customWidth="1"/>
    <col min="8713" max="8713" width="9.85546875" style="1263" customWidth="1"/>
    <col min="8714" max="8714" width="11.7109375" style="1263" customWidth="1"/>
    <col min="8715" max="8715" width="16.7109375" style="1263" customWidth="1"/>
    <col min="8716" max="8716" width="15.85546875" style="1263" customWidth="1"/>
    <col min="8717" max="8717" width="12.28515625" style="1263" customWidth="1"/>
    <col min="8718" max="8719" width="24.85546875" style="1263" customWidth="1"/>
    <col min="8720" max="8720" width="10.140625" style="1263" customWidth="1"/>
    <col min="8721" max="8721" width="1.42578125" style="1263" customWidth="1"/>
    <col min="8722" max="8961" width="9.140625" style="1263"/>
    <col min="8962" max="8962" width="1.42578125" style="1263" customWidth="1"/>
    <col min="8963" max="8963" width="5.7109375" style="1263" customWidth="1"/>
    <col min="8964" max="8964" width="13.28515625" style="1263" customWidth="1"/>
    <col min="8965" max="8965" width="12.85546875" style="1263" customWidth="1"/>
    <col min="8966" max="8966" width="33.28515625" style="1263" customWidth="1"/>
    <col min="8967" max="8967" width="14.42578125" style="1263" customWidth="1"/>
    <col min="8968" max="8968" width="15.5703125" style="1263" customWidth="1"/>
    <col min="8969" max="8969" width="9.85546875" style="1263" customWidth="1"/>
    <col min="8970" max="8970" width="11.7109375" style="1263" customWidth="1"/>
    <col min="8971" max="8971" width="16.7109375" style="1263" customWidth="1"/>
    <col min="8972" max="8972" width="15.85546875" style="1263" customWidth="1"/>
    <col min="8973" max="8973" width="12.28515625" style="1263" customWidth="1"/>
    <col min="8974" max="8975" width="24.85546875" style="1263" customWidth="1"/>
    <col min="8976" max="8976" width="10.140625" style="1263" customWidth="1"/>
    <col min="8977" max="8977" width="1.42578125" style="1263" customWidth="1"/>
    <col min="8978" max="9217" width="9.140625" style="1263"/>
    <col min="9218" max="9218" width="1.42578125" style="1263" customWidth="1"/>
    <col min="9219" max="9219" width="5.7109375" style="1263" customWidth="1"/>
    <col min="9220" max="9220" width="13.28515625" style="1263" customWidth="1"/>
    <col min="9221" max="9221" width="12.85546875" style="1263" customWidth="1"/>
    <col min="9222" max="9222" width="33.28515625" style="1263" customWidth="1"/>
    <col min="9223" max="9223" width="14.42578125" style="1263" customWidth="1"/>
    <col min="9224" max="9224" width="15.5703125" style="1263" customWidth="1"/>
    <col min="9225" max="9225" width="9.85546875" style="1263" customWidth="1"/>
    <col min="9226" max="9226" width="11.7109375" style="1263" customWidth="1"/>
    <col min="9227" max="9227" width="16.7109375" style="1263" customWidth="1"/>
    <col min="9228" max="9228" width="15.85546875" style="1263" customWidth="1"/>
    <col min="9229" max="9229" width="12.28515625" style="1263" customWidth="1"/>
    <col min="9230" max="9231" width="24.85546875" style="1263" customWidth="1"/>
    <col min="9232" max="9232" width="10.140625" style="1263" customWidth="1"/>
    <col min="9233" max="9233" width="1.42578125" style="1263" customWidth="1"/>
    <col min="9234" max="9473" width="9.140625" style="1263"/>
    <col min="9474" max="9474" width="1.42578125" style="1263" customWidth="1"/>
    <col min="9475" max="9475" width="5.7109375" style="1263" customWidth="1"/>
    <col min="9476" max="9476" width="13.28515625" style="1263" customWidth="1"/>
    <col min="9477" max="9477" width="12.85546875" style="1263" customWidth="1"/>
    <col min="9478" max="9478" width="33.28515625" style="1263" customWidth="1"/>
    <col min="9479" max="9479" width="14.42578125" style="1263" customWidth="1"/>
    <col min="9480" max="9480" width="15.5703125" style="1263" customWidth="1"/>
    <col min="9481" max="9481" width="9.85546875" style="1263" customWidth="1"/>
    <col min="9482" max="9482" width="11.7109375" style="1263" customWidth="1"/>
    <col min="9483" max="9483" width="16.7109375" style="1263" customWidth="1"/>
    <col min="9484" max="9484" width="15.85546875" style="1263" customWidth="1"/>
    <col min="9485" max="9485" width="12.28515625" style="1263" customWidth="1"/>
    <col min="9486" max="9487" width="24.85546875" style="1263" customWidth="1"/>
    <col min="9488" max="9488" width="10.140625" style="1263" customWidth="1"/>
    <col min="9489" max="9489" width="1.42578125" style="1263" customWidth="1"/>
    <col min="9490" max="9729" width="9.140625" style="1263"/>
    <col min="9730" max="9730" width="1.42578125" style="1263" customWidth="1"/>
    <col min="9731" max="9731" width="5.7109375" style="1263" customWidth="1"/>
    <col min="9732" max="9732" width="13.28515625" style="1263" customWidth="1"/>
    <col min="9733" max="9733" width="12.85546875" style="1263" customWidth="1"/>
    <col min="9734" max="9734" width="33.28515625" style="1263" customWidth="1"/>
    <col min="9735" max="9735" width="14.42578125" style="1263" customWidth="1"/>
    <col min="9736" max="9736" width="15.5703125" style="1263" customWidth="1"/>
    <col min="9737" max="9737" width="9.85546875" style="1263" customWidth="1"/>
    <col min="9738" max="9738" width="11.7109375" style="1263" customWidth="1"/>
    <col min="9739" max="9739" width="16.7109375" style="1263" customWidth="1"/>
    <col min="9740" max="9740" width="15.85546875" style="1263" customWidth="1"/>
    <col min="9741" max="9741" width="12.28515625" style="1263" customWidth="1"/>
    <col min="9742" max="9743" width="24.85546875" style="1263" customWidth="1"/>
    <col min="9744" max="9744" width="10.140625" style="1263" customWidth="1"/>
    <col min="9745" max="9745" width="1.42578125" style="1263" customWidth="1"/>
    <col min="9746" max="9985" width="9.140625" style="1263"/>
    <col min="9986" max="9986" width="1.42578125" style="1263" customWidth="1"/>
    <col min="9987" max="9987" width="5.7109375" style="1263" customWidth="1"/>
    <col min="9988" max="9988" width="13.28515625" style="1263" customWidth="1"/>
    <col min="9989" max="9989" width="12.85546875" style="1263" customWidth="1"/>
    <col min="9990" max="9990" width="33.28515625" style="1263" customWidth="1"/>
    <col min="9991" max="9991" width="14.42578125" style="1263" customWidth="1"/>
    <col min="9992" max="9992" width="15.5703125" style="1263" customWidth="1"/>
    <col min="9993" max="9993" width="9.85546875" style="1263" customWidth="1"/>
    <col min="9994" max="9994" width="11.7109375" style="1263" customWidth="1"/>
    <col min="9995" max="9995" width="16.7109375" style="1263" customWidth="1"/>
    <col min="9996" max="9996" width="15.85546875" style="1263" customWidth="1"/>
    <col min="9997" max="9997" width="12.28515625" style="1263" customWidth="1"/>
    <col min="9998" max="9999" width="24.85546875" style="1263" customWidth="1"/>
    <col min="10000" max="10000" width="10.140625" style="1263" customWidth="1"/>
    <col min="10001" max="10001" width="1.42578125" style="1263" customWidth="1"/>
    <col min="10002" max="10241" width="9.140625" style="1263"/>
    <col min="10242" max="10242" width="1.42578125" style="1263" customWidth="1"/>
    <col min="10243" max="10243" width="5.7109375" style="1263" customWidth="1"/>
    <col min="10244" max="10244" width="13.28515625" style="1263" customWidth="1"/>
    <col min="10245" max="10245" width="12.85546875" style="1263" customWidth="1"/>
    <col min="10246" max="10246" width="33.28515625" style="1263" customWidth="1"/>
    <col min="10247" max="10247" width="14.42578125" style="1263" customWidth="1"/>
    <col min="10248" max="10248" width="15.5703125" style="1263" customWidth="1"/>
    <col min="10249" max="10249" width="9.85546875" style="1263" customWidth="1"/>
    <col min="10250" max="10250" width="11.7109375" style="1263" customWidth="1"/>
    <col min="10251" max="10251" width="16.7109375" style="1263" customWidth="1"/>
    <col min="10252" max="10252" width="15.85546875" style="1263" customWidth="1"/>
    <col min="10253" max="10253" width="12.28515625" style="1263" customWidth="1"/>
    <col min="10254" max="10255" width="24.85546875" style="1263" customWidth="1"/>
    <col min="10256" max="10256" width="10.140625" style="1263" customWidth="1"/>
    <col min="10257" max="10257" width="1.42578125" style="1263" customWidth="1"/>
    <col min="10258" max="10497" width="9.140625" style="1263"/>
    <col min="10498" max="10498" width="1.42578125" style="1263" customWidth="1"/>
    <col min="10499" max="10499" width="5.7109375" style="1263" customWidth="1"/>
    <col min="10500" max="10500" width="13.28515625" style="1263" customWidth="1"/>
    <col min="10501" max="10501" width="12.85546875" style="1263" customWidth="1"/>
    <col min="10502" max="10502" width="33.28515625" style="1263" customWidth="1"/>
    <col min="10503" max="10503" width="14.42578125" style="1263" customWidth="1"/>
    <col min="10504" max="10504" width="15.5703125" style="1263" customWidth="1"/>
    <col min="10505" max="10505" width="9.85546875" style="1263" customWidth="1"/>
    <col min="10506" max="10506" width="11.7109375" style="1263" customWidth="1"/>
    <col min="10507" max="10507" width="16.7109375" style="1263" customWidth="1"/>
    <col min="10508" max="10508" width="15.85546875" style="1263" customWidth="1"/>
    <col min="10509" max="10509" width="12.28515625" style="1263" customWidth="1"/>
    <col min="10510" max="10511" width="24.85546875" style="1263" customWidth="1"/>
    <col min="10512" max="10512" width="10.140625" style="1263" customWidth="1"/>
    <col min="10513" max="10513" width="1.42578125" style="1263" customWidth="1"/>
    <col min="10514" max="10753" width="9.140625" style="1263"/>
    <col min="10754" max="10754" width="1.42578125" style="1263" customWidth="1"/>
    <col min="10755" max="10755" width="5.7109375" style="1263" customWidth="1"/>
    <col min="10756" max="10756" width="13.28515625" style="1263" customWidth="1"/>
    <col min="10757" max="10757" width="12.85546875" style="1263" customWidth="1"/>
    <col min="10758" max="10758" width="33.28515625" style="1263" customWidth="1"/>
    <col min="10759" max="10759" width="14.42578125" style="1263" customWidth="1"/>
    <col min="10760" max="10760" width="15.5703125" style="1263" customWidth="1"/>
    <col min="10761" max="10761" width="9.85546875" style="1263" customWidth="1"/>
    <col min="10762" max="10762" width="11.7109375" style="1263" customWidth="1"/>
    <col min="10763" max="10763" width="16.7109375" style="1263" customWidth="1"/>
    <col min="10764" max="10764" width="15.85546875" style="1263" customWidth="1"/>
    <col min="10765" max="10765" width="12.28515625" style="1263" customWidth="1"/>
    <col min="10766" max="10767" width="24.85546875" style="1263" customWidth="1"/>
    <col min="10768" max="10768" width="10.140625" style="1263" customWidth="1"/>
    <col min="10769" max="10769" width="1.42578125" style="1263" customWidth="1"/>
    <col min="10770" max="11009" width="9.140625" style="1263"/>
    <col min="11010" max="11010" width="1.42578125" style="1263" customWidth="1"/>
    <col min="11011" max="11011" width="5.7109375" style="1263" customWidth="1"/>
    <col min="11012" max="11012" width="13.28515625" style="1263" customWidth="1"/>
    <col min="11013" max="11013" width="12.85546875" style="1263" customWidth="1"/>
    <col min="11014" max="11014" width="33.28515625" style="1263" customWidth="1"/>
    <col min="11015" max="11015" width="14.42578125" style="1263" customWidth="1"/>
    <col min="11016" max="11016" width="15.5703125" style="1263" customWidth="1"/>
    <col min="11017" max="11017" width="9.85546875" style="1263" customWidth="1"/>
    <col min="11018" max="11018" width="11.7109375" style="1263" customWidth="1"/>
    <col min="11019" max="11019" width="16.7109375" style="1263" customWidth="1"/>
    <col min="11020" max="11020" width="15.85546875" style="1263" customWidth="1"/>
    <col min="11021" max="11021" width="12.28515625" style="1263" customWidth="1"/>
    <col min="11022" max="11023" width="24.85546875" style="1263" customWidth="1"/>
    <col min="11024" max="11024" width="10.140625" style="1263" customWidth="1"/>
    <col min="11025" max="11025" width="1.42578125" style="1263" customWidth="1"/>
    <col min="11026" max="11265" width="9.140625" style="1263"/>
    <col min="11266" max="11266" width="1.42578125" style="1263" customWidth="1"/>
    <col min="11267" max="11267" width="5.7109375" style="1263" customWidth="1"/>
    <col min="11268" max="11268" width="13.28515625" style="1263" customWidth="1"/>
    <col min="11269" max="11269" width="12.85546875" style="1263" customWidth="1"/>
    <col min="11270" max="11270" width="33.28515625" style="1263" customWidth="1"/>
    <col min="11271" max="11271" width="14.42578125" style="1263" customWidth="1"/>
    <col min="11272" max="11272" width="15.5703125" style="1263" customWidth="1"/>
    <col min="11273" max="11273" width="9.85546875" style="1263" customWidth="1"/>
    <col min="11274" max="11274" width="11.7109375" style="1263" customWidth="1"/>
    <col min="11275" max="11275" width="16.7109375" style="1263" customWidth="1"/>
    <col min="11276" max="11276" width="15.85546875" style="1263" customWidth="1"/>
    <col min="11277" max="11277" width="12.28515625" style="1263" customWidth="1"/>
    <col min="11278" max="11279" width="24.85546875" style="1263" customWidth="1"/>
    <col min="11280" max="11280" width="10.140625" style="1263" customWidth="1"/>
    <col min="11281" max="11281" width="1.42578125" style="1263" customWidth="1"/>
    <col min="11282" max="11521" width="9.140625" style="1263"/>
    <col min="11522" max="11522" width="1.42578125" style="1263" customWidth="1"/>
    <col min="11523" max="11523" width="5.7109375" style="1263" customWidth="1"/>
    <col min="11524" max="11524" width="13.28515625" style="1263" customWidth="1"/>
    <col min="11525" max="11525" width="12.85546875" style="1263" customWidth="1"/>
    <col min="11526" max="11526" width="33.28515625" style="1263" customWidth="1"/>
    <col min="11527" max="11527" width="14.42578125" style="1263" customWidth="1"/>
    <col min="11528" max="11528" width="15.5703125" style="1263" customWidth="1"/>
    <col min="11529" max="11529" width="9.85546875" style="1263" customWidth="1"/>
    <col min="11530" max="11530" width="11.7109375" style="1263" customWidth="1"/>
    <col min="11531" max="11531" width="16.7109375" style="1263" customWidth="1"/>
    <col min="11532" max="11532" width="15.85546875" style="1263" customWidth="1"/>
    <col min="11533" max="11533" width="12.28515625" style="1263" customWidth="1"/>
    <col min="11534" max="11535" width="24.85546875" style="1263" customWidth="1"/>
    <col min="11536" max="11536" width="10.140625" style="1263" customWidth="1"/>
    <col min="11537" max="11537" width="1.42578125" style="1263" customWidth="1"/>
    <col min="11538" max="11777" width="9.140625" style="1263"/>
    <col min="11778" max="11778" width="1.42578125" style="1263" customWidth="1"/>
    <col min="11779" max="11779" width="5.7109375" style="1263" customWidth="1"/>
    <col min="11780" max="11780" width="13.28515625" style="1263" customWidth="1"/>
    <col min="11781" max="11781" width="12.85546875" style="1263" customWidth="1"/>
    <col min="11782" max="11782" width="33.28515625" style="1263" customWidth="1"/>
    <col min="11783" max="11783" width="14.42578125" style="1263" customWidth="1"/>
    <col min="11784" max="11784" width="15.5703125" style="1263" customWidth="1"/>
    <col min="11785" max="11785" width="9.85546875" style="1263" customWidth="1"/>
    <col min="11786" max="11786" width="11.7109375" style="1263" customWidth="1"/>
    <col min="11787" max="11787" width="16.7109375" style="1263" customWidth="1"/>
    <col min="11788" max="11788" width="15.85546875" style="1263" customWidth="1"/>
    <col min="11789" max="11789" width="12.28515625" style="1263" customWidth="1"/>
    <col min="11790" max="11791" width="24.85546875" style="1263" customWidth="1"/>
    <col min="11792" max="11792" width="10.140625" style="1263" customWidth="1"/>
    <col min="11793" max="11793" width="1.42578125" style="1263" customWidth="1"/>
    <col min="11794" max="12033" width="9.140625" style="1263"/>
    <col min="12034" max="12034" width="1.42578125" style="1263" customWidth="1"/>
    <col min="12035" max="12035" width="5.7109375" style="1263" customWidth="1"/>
    <col min="12036" max="12036" width="13.28515625" style="1263" customWidth="1"/>
    <col min="12037" max="12037" width="12.85546875" style="1263" customWidth="1"/>
    <col min="12038" max="12038" width="33.28515625" style="1263" customWidth="1"/>
    <col min="12039" max="12039" width="14.42578125" style="1263" customWidth="1"/>
    <col min="12040" max="12040" width="15.5703125" style="1263" customWidth="1"/>
    <col min="12041" max="12041" width="9.85546875" style="1263" customWidth="1"/>
    <col min="12042" max="12042" width="11.7109375" style="1263" customWidth="1"/>
    <col min="12043" max="12043" width="16.7109375" style="1263" customWidth="1"/>
    <col min="12044" max="12044" width="15.85546875" style="1263" customWidth="1"/>
    <col min="12045" max="12045" width="12.28515625" style="1263" customWidth="1"/>
    <col min="12046" max="12047" width="24.85546875" style="1263" customWidth="1"/>
    <col min="12048" max="12048" width="10.140625" style="1263" customWidth="1"/>
    <col min="12049" max="12049" width="1.42578125" style="1263" customWidth="1"/>
    <col min="12050" max="12289" width="9.140625" style="1263"/>
    <col min="12290" max="12290" width="1.42578125" style="1263" customWidth="1"/>
    <col min="12291" max="12291" width="5.7109375" style="1263" customWidth="1"/>
    <col min="12292" max="12292" width="13.28515625" style="1263" customWidth="1"/>
    <col min="12293" max="12293" width="12.85546875" style="1263" customWidth="1"/>
    <col min="12294" max="12294" width="33.28515625" style="1263" customWidth="1"/>
    <col min="12295" max="12295" width="14.42578125" style="1263" customWidth="1"/>
    <col min="12296" max="12296" width="15.5703125" style="1263" customWidth="1"/>
    <col min="12297" max="12297" width="9.85546875" style="1263" customWidth="1"/>
    <col min="12298" max="12298" width="11.7109375" style="1263" customWidth="1"/>
    <col min="12299" max="12299" width="16.7109375" style="1263" customWidth="1"/>
    <col min="12300" max="12300" width="15.85546875" style="1263" customWidth="1"/>
    <col min="12301" max="12301" width="12.28515625" style="1263" customWidth="1"/>
    <col min="12302" max="12303" width="24.85546875" style="1263" customWidth="1"/>
    <col min="12304" max="12304" width="10.140625" style="1263" customWidth="1"/>
    <col min="12305" max="12305" width="1.42578125" style="1263" customWidth="1"/>
    <col min="12306" max="12545" width="9.140625" style="1263"/>
    <col min="12546" max="12546" width="1.42578125" style="1263" customWidth="1"/>
    <col min="12547" max="12547" width="5.7109375" style="1263" customWidth="1"/>
    <col min="12548" max="12548" width="13.28515625" style="1263" customWidth="1"/>
    <col min="12549" max="12549" width="12.85546875" style="1263" customWidth="1"/>
    <col min="12550" max="12550" width="33.28515625" style="1263" customWidth="1"/>
    <col min="12551" max="12551" width="14.42578125" style="1263" customWidth="1"/>
    <col min="12552" max="12552" width="15.5703125" style="1263" customWidth="1"/>
    <col min="12553" max="12553" width="9.85546875" style="1263" customWidth="1"/>
    <col min="12554" max="12554" width="11.7109375" style="1263" customWidth="1"/>
    <col min="12555" max="12555" width="16.7109375" style="1263" customWidth="1"/>
    <col min="12556" max="12556" width="15.85546875" style="1263" customWidth="1"/>
    <col min="12557" max="12557" width="12.28515625" style="1263" customWidth="1"/>
    <col min="12558" max="12559" width="24.85546875" style="1263" customWidth="1"/>
    <col min="12560" max="12560" width="10.140625" style="1263" customWidth="1"/>
    <col min="12561" max="12561" width="1.42578125" style="1263" customWidth="1"/>
    <col min="12562" max="12801" width="9.140625" style="1263"/>
    <col min="12802" max="12802" width="1.42578125" style="1263" customWidth="1"/>
    <col min="12803" max="12803" width="5.7109375" style="1263" customWidth="1"/>
    <col min="12804" max="12804" width="13.28515625" style="1263" customWidth="1"/>
    <col min="12805" max="12805" width="12.85546875" style="1263" customWidth="1"/>
    <col min="12806" max="12806" width="33.28515625" style="1263" customWidth="1"/>
    <col min="12807" max="12807" width="14.42578125" style="1263" customWidth="1"/>
    <col min="12808" max="12808" width="15.5703125" style="1263" customWidth="1"/>
    <col min="12809" max="12809" width="9.85546875" style="1263" customWidth="1"/>
    <col min="12810" max="12810" width="11.7109375" style="1263" customWidth="1"/>
    <col min="12811" max="12811" width="16.7109375" style="1263" customWidth="1"/>
    <col min="12812" max="12812" width="15.85546875" style="1263" customWidth="1"/>
    <col min="12813" max="12813" width="12.28515625" style="1263" customWidth="1"/>
    <col min="12814" max="12815" width="24.85546875" style="1263" customWidth="1"/>
    <col min="12816" max="12816" width="10.140625" style="1263" customWidth="1"/>
    <col min="12817" max="12817" width="1.42578125" style="1263" customWidth="1"/>
    <col min="12818" max="13057" width="9.140625" style="1263"/>
    <col min="13058" max="13058" width="1.42578125" style="1263" customWidth="1"/>
    <col min="13059" max="13059" width="5.7109375" style="1263" customWidth="1"/>
    <col min="13060" max="13060" width="13.28515625" style="1263" customWidth="1"/>
    <col min="13061" max="13061" width="12.85546875" style="1263" customWidth="1"/>
    <col min="13062" max="13062" width="33.28515625" style="1263" customWidth="1"/>
    <col min="13063" max="13063" width="14.42578125" style="1263" customWidth="1"/>
    <col min="13064" max="13064" width="15.5703125" style="1263" customWidth="1"/>
    <col min="13065" max="13065" width="9.85546875" style="1263" customWidth="1"/>
    <col min="13066" max="13066" width="11.7109375" style="1263" customWidth="1"/>
    <col min="13067" max="13067" width="16.7109375" style="1263" customWidth="1"/>
    <col min="13068" max="13068" width="15.85546875" style="1263" customWidth="1"/>
    <col min="13069" max="13069" width="12.28515625" style="1263" customWidth="1"/>
    <col min="13070" max="13071" width="24.85546875" style="1263" customWidth="1"/>
    <col min="13072" max="13072" width="10.140625" style="1263" customWidth="1"/>
    <col min="13073" max="13073" width="1.42578125" style="1263" customWidth="1"/>
    <col min="13074" max="13313" width="9.140625" style="1263"/>
    <col min="13314" max="13314" width="1.42578125" style="1263" customWidth="1"/>
    <col min="13315" max="13315" width="5.7109375" style="1263" customWidth="1"/>
    <col min="13316" max="13316" width="13.28515625" style="1263" customWidth="1"/>
    <col min="13317" max="13317" width="12.85546875" style="1263" customWidth="1"/>
    <col min="13318" max="13318" width="33.28515625" style="1263" customWidth="1"/>
    <col min="13319" max="13319" width="14.42578125" style="1263" customWidth="1"/>
    <col min="13320" max="13320" width="15.5703125" style="1263" customWidth="1"/>
    <col min="13321" max="13321" width="9.85546875" style="1263" customWidth="1"/>
    <col min="13322" max="13322" width="11.7109375" style="1263" customWidth="1"/>
    <col min="13323" max="13323" width="16.7109375" style="1263" customWidth="1"/>
    <col min="13324" max="13324" width="15.85546875" style="1263" customWidth="1"/>
    <col min="13325" max="13325" width="12.28515625" style="1263" customWidth="1"/>
    <col min="13326" max="13327" width="24.85546875" style="1263" customWidth="1"/>
    <col min="13328" max="13328" width="10.140625" style="1263" customWidth="1"/>
    <col min="13329" max="13329" width="1.42578125" style="1263" customWidth="1"/>
    <col min="13330" max="13569" width="9.140625" style="1263"/>
    <col min="13570" max="13570" width="1.42578125" style="1263" customWidth="1"/>
    <col min="13571" max="13571" width="5.7109375" style="1263" customWidth="1"/>
    <col min="13572" max="13572" width="13.28515625" style="1263" customWidth="1"/>
    <col min="13573" max="13573" width="12.85546875" style="1263" customWidth="1"/>
    <col min="13574" max="13574" width="33.28515625" style="1263" customWidth="1"/>
    <col min="13575" max="13575" width="14.42578125" style="1263" customWidth="1"/>
    <col min="13576" max="13576" width="15.5703125" style="1263" customWidth="1"/>
    <col min="13577" max="13577" width="9.85546875" style="1263" customWidth="1"/>
    <col min="13578" max="13578" width="11.7109375" style="1263" customWidth="1"/>
    <col min="13579" max="13579" width="16.7109375" style="1263" customWidth="1"/>
    <col min="13580" max="13580" width="15.85546875" style="1263" customWidth="1"/>
    <col min="13581" max="13581" width="12.28515625" style="1263" customWidth="1"/>
    <col min="13582" max="13583" width="24.85546875" style="1263" customWidth="1"/>
    <col min="13584" max="13584" width="10.140625" style="1263" customWidth="1"/>
    <col min="13585" max="13585" width="1.42578125" style="1263" customWidth="1"/>
    <col min="13586" max="13825" width="9.140625" style="1263"/>
    <col min="13826" max="13826" width="1.42578125" style="1263" customWidth="1"/>
    <col min="13827" max="13827" width="5.7109375" style="1263" customWidth="1"/>
    <col min="13828" max="13828" width="13.28515625" style="1263" customWidth="1"/>
    <col min="13829" max="13829" width="12.85546875" style="1263" customWidth="1"/>
    <col min="13830" max="13830" width="33.28515625" style="1263" customWidth="1"/>
    <col min="13831" max="13831" width="14.42578125" style="1263" customWidth="1"/>
    <col min="13832" max="13832" width="15.5703125" style="1263" customWidth="1"/>
    <col min="13833" max="13833" width="9.85546875" style="1263" customWidth="1"/>
    <col min="13834" max="13834" width="11.7109375" style="1263" customWidth="1"/>
    <col min="13835" max="13835" width="16.7109375" style="1263" customWidth="1"/>
    <col min="13836" max="13836" width="15.85546875" style="1263" customWidth="1"/>
    <col min="13837" max="13837" width="12.28515625" style="1263" customWidth="1"/>
    <col min="13838" max="13839" width="24.85546875" style="1263" customWidth="1"/>
    <col min="13840" max="13840" width="10.140625" style="1263" customWidth="1"/>
    <col min="13841" max="13841" width="1.42578125" style="1263" customWidth="1"/>
    <col min="13842" max="14081" width="9.140625" style="1263"/>
    <col min="14082" max="14082" width="1.42578125" style="1263" customWidth="1"/>
    <col min="14083" max="14083" width="5.7109375" style="1263" customWidth="1"/>
    <col min="14084" max="14084" width="13.28515625" style="1263" customWidth="1"/>
    <col min="14085" max="14085" width="12.85546875" style="1263" customWidth="1"/>
    <col min="14086" max="14086" width="33.28515625" style="1263" customWidth="1"/>
    <col min="14087" max="14087" width="14.42578125" style="1263" customWidth="1"/>
    <col min="14088" max="14088" width="15.5703125" style="1263" customWidth="1"/>
    <col min="14089" max="14089" width="9.85546875" style="1263" customWidth="1"/>
    <col min="14090" max="14090" width="11.7109375" style="1263" customWidth="1"/>
    <col min="14091" max="14091" width="16.7109375" style="1263" customWidth="1"/>
    <col min="14092" max="14092" width="15.85546875" style="1263" customWidth="1"/>
    <col min="14093" max="14093" width="12.28515625" style="1263" customWidth="1"/>
    <col min="14094" max="14095" width="24.85546875" style="1263" customWidth="1"/>
    <col min="14096" max="14096" width="10.140625" style="1263" customWidth="1"/>
    <col min="14097" max="14097" width="1.42578125" style="1263" customWidth="1"/>
    <col min="14098" max="14337" width="9.140625" style="1263"/>
    <col min="14338" max="14338" width="1.42578125" style="1263" customWidth="1"/>
    <col min="14339" max="14339" width="5.7109375" style="1263" customWidth="1"/>
    <col min="14340" max="14340" width="13.28515625" style="1263" customWidth="1"/>
    <col min="14341" max="14341" width="12.85546875" style="1263" customWidth="1"/>
    <col min="14342" max="14342" width="33.28515625" style="1263" customWidth="1"/>
    <col min="14343" max="14343" width="14.42578125" style="1263" customWidth="1"/>
    <col min="14344" max="14344" width="15.5703125" style="1263" customWidth="1"/>
    <col min="14345" max="14345" width="9.85546875" style="1263" customWidth="1"/>
    <col min="14346" max="14346" width="11.7109375" style="1263" customWidth="1"/>
    <col min="14347" max="14347" width="16.7109375" style="1263" customWidth="1"/>
    <col min="14348" max="14348" width="15.85546875" style="1263" customWidth="1"/>
    <col min="14349" max="14349" width="12.28515625" style="1263" customWidth="1"/>
    <col min="14350" max="14351" width="24.85546875" style="1263" customWidth="1"/>
    <col min="14352" max="14352" width="10.140625" style="1263" customWidth="1"/>
    <col min="14353" max="14353" width="1.42578125" style="1263" customWidth="1"/>
    <col min="14354" max="14593" width="9.140625" style="1263"/>
    <col min="14594" max="14594" width="1.42578125" style="1263" customWidth="1"/>
    <col min="14595" max="14595" width="5.7109375" style="1263" customWidth="1"/>
    <col min="14596" max="14596" width="13.28515625" style="1263" customWidth="1"/>
    <col min="14597" max="14597" width="12.85546875" style="1263" customWidth="1"/>
    <col min="14598" max="14598" width="33.28515625" style="1263" customWidth="1"/>
    <col min="14599" max="14599" width="14.42578125" style="1263" customWidth="1"/>
    <col min="14600" max="14600" width="15.5703125" style="1263" customWidth="1"/>
    <col min="14601" max="14601" width="9.85546875" style="1263" customWidth="1"/>
    <col min="14602" max="14602" width="11.7109375" style="1263" customWidth="1"/>
    <col min="14603" max="14603" width="16.7109375" style="1263" customWidth="1"/>
    <col min="14604" max="14604" width="15.85546875" style="1263" customWidth="1"/>
    <col min="14605" max="14605" width="12.28515625" style="1263" customWidth="1"/>
    <col min="14606" max="14607" width="24.85546875" style="1263" customWidth="1"/>
    <col min="14608" max="14608" width="10.140625" style="1263" customWidth="1"/>
    <col min="14609" max="14609" width="1.42578125" style="1263" customWidth="1"/>
    <col min="14610" max="14849" width="9.140625" style="1263"/>
    <col min="14850" max="14850" width="1.42578125" style="1263" customWidth="1"/>
    <col min="14851" max="14851" width="5.7109375" style="1263" customWidth="1"/>
    <col min="14852" max="14852" width="13.28515625" style="1263" customWidth="1"/>
    <col min="14853" max="14853" width="12.85546875" style="1263" customWidth="1"/>
    <col min="14854" max="14854" width="33.28515625" style="1263" customWidth="1"/>
    <col min="14855" max="14855" width="14.42578125" style="1263" customWidth="1"/>
    <col min="14856" max="14856" width="15.5703125" style="1263" customWidth="1"/>
    <col min="14857" max="14857" width="9.85546875" style="1263" customWidth="1"/>
    <col min="14858" max="14858" width="11.7109375" style="1263" customWidth="1"/>
    <col min="14859" max="14859" width="16.7109375" style="1263" customWidth="1"/>
    <col min="14860" max="14860" width="15.85546875" style="1263" customWidth="1"/>
    <col min="14861" max="14861" width="12.28515625" style="1263" customWidth="1"/>
    <col min="14862" max="14863" width="24.85546875" style="1263" customWidth="1"/>
    <col min="14864" max="14864" width="10.140625" style="1263" customWidth="1"/>
    <col min="14865" max="14865" width="1.42578125" style="1263" customWidth="1"/>
    <col min="14866" max="15105" width="9.140625" style="1263"/>
    <col min="15106" max="15106" width="1.42578125" style="1263" customWidth="1"/>
    <col min="15107" max="15107" width="5.7109375" style="1263" customWidth="1"/>
    <col min="15108" max="15108" width="13.28515625" style="1263" customWidth="1"/>
    <col min="15109" max="15109" width="12.85546875" style="1263" customWidth="1"/>
    <col min="15110" max="15110" width="33.28515625" style="1263" customWidth="1"/>
    <col min="15111" max="15111" width="14.42578125" style="1263" customWidth="1"/>
    <col min="15112" max="15112" width="15.5703125" style="1263" customWidth="1"/>
    <col min="15113" max="15113" width="9.85546875" style="1263" customWidth="1"/>
    <col min="15114" max="15114" width="11.7109375" style="1263" customWidth="1"/>
    <col min="15115" max="15115" width="16.7109375" style="1263" customWidth="1"/>
    <col min="15116" max="15116" width="15.85546875" style="1263" customWidth="1"/>
    <col min="15117" max="15117" width="12.28515625" style="1263" customWidth="1"/>
    <col min="15118" max="15119" width="24.85546875" style="1263" customWidth="1"/>
    <col min="15120" max="15120" width="10.140625" style="1263" customWidth="1"/>
    <col min="15121" max="15121" width="1.42578125" style="1263" customWidth="1"/>
    <col min="15122" max="15361" width="9.140625" style="1263"/>
    <col min="15362" max="15362" width="1.42578125" style="1263" customWidth="1"/>
    <col min="15363" max="15363" width="5.7109375" style="1263" customWidth="1"/>
    <col min="15364" max="15364" width="13.28515625" style="1263" customWidth="1"/>
    <col min="15365" max="15365" width="12.85546875" style="1263" customWidth="1"/>
    <col min="15366" max="15366" width="33.28515625" style="1263" customWidth="1"/>
    <col min="15367" max="15367" width="14.42578125" style="1263" customWidth="1"/>
    <col min="15368" max="15368" width="15.5703125" style="1263" customWidth="1"/>
    <col min="15369" max="15369" width="9.85546875" style="1263" customWidth="1"/>
    <col min="15370" max="15370" width="11.7109375" style="1263" customWidth="1"/>
    <col min="15371" max="15371" width="16.7109375" style="1263" customWidth="1"/>
    <col min="15372" max="15372" width="15.85546875" style="1263" customWidth="1"/>
    <col min="15373" max="15373" width="12.28515625" style="1263" customWidth="1"/>
    <col min="15374" max="15375" width="24.85546875" style="1263" customWidth="1"/>
    <col min="15376" max="15376" width="10.140625" style="1263" customWidth="1"/>
    <col min="15377" max="15377" width="1.42578125" style="1263" customWidth="1"/>
    <col min="15378" max="15617" width="9.140625" style="1263"/>
    <col min="15618" max="15618" width="1.42578125" style="1263" customWidth="1"/>
    <col min="15619" max="15619" width="5.7109375" style="1263" customWidth="1"/>
    <col min="15620" max="15620" width="13.28515625" style="1263" customWidth="1"/>
    <col min="15621" max="15621" width="12.85546875" style="1263" customWidth="1"/>
    <col min="15622" max="15622" width="33.28515625" style="1263" customWidth="1"/>
    <col min="15623" max="15623" width="14.42578125" style="1263" customWidth="1"/>
    <col min="15624" max="15624" width="15.5703125" style="1263" customWidth="1"/>
    <col min="15625" max="15625" width="9.85546875" style="1263" customWidth="1"/>
    <col min="15626" max="15626" width="11.7109375" style="1263" customWidth="1"/>
    <col min="15627" max="15627" width="16.7109375" style="1263" customWidth="1"/>
    <col min="15628" max="15628" width="15.85546875" style="1263" customWidth="1"/>
    <col min="15629" max="15629" width="12.28515625" style="1263" customWidth="1"/>
    <col min="15630" max="15631" width="24.85546875" style="1263" customWidth="1"/>
    <col min="15632" max="15632" width="10.140625" style="1263" customWidth="1"/>
    <col min="15633" max="15633" width="1.42578125" style="1263" customWidth="1"/>
    <col min="15634" max="15873" width="9.140625" style="1263"/>
    <col min="15874" max="15874" width="1.42578125" style="1263" customWidth="1"/>
    <col min="15875" max="15875" width="5.7109375" style="1263" customWidth="1"/>
    <col min="15876" max="15876" width="13.28515625" style="1263" customWidth="1"/>
    <col min="15877" max="15877" width="12.85546875" style="1263" customWidth="1"/>
    <col min="15878" max="15878" width="33.28515625" style="1263" customWidth="1"/>
    <col min="15879" max="15879" width="14.42578125" style="1263" customWidth="1"/>
    <col min="15880" max="15880" width="15.5703125" style="1263" customWidth="1"/>
    <col min="15881" max="15881" width="9.85546875" style="1263" customWidth="1"/>
    <col min="15882" max="15882" width="11.7109375" style="1263" customWidth="1"/>
    <col min="15883" max="15883" width="16.7109375" style="1263" customWidth="1"/>
    <col min="15884" max="15884" width="15.85546875" style="1263" customWidth="1"/>
    <col min="15885" max="15885" width="12.28515625" style="1263" customWidth="1"/>
    <col min="15886" max="15887" width="24.85546875" style="1263" customWidth="1"/>
    <col min="15888" max="15888" width="10.140625" style="1263" customWidth="1"/>
    <col min="15889" max="15889" width="1.42578125" style="1263" customWidth="1"/>
    <col min="15890" max="16129" width="9.140625" style="1263"/>
    <col min="16130" max="16130" width="1.42578125" style="1263" customWidth="1"/>
    <col min="16131" max="16131" width="5.7109375" style="1263" customWidth="1"/>
    <col min="16132" max="16132" width="13.28515625" style="1263" customWidth="1"/>
    <col min="16133" max="16133" width="12.85546875" style="1263" customWidth="1"/>
    <col min="16134" max="16134" width="33.28515625" style="1263" customWidth="1"/>
    <col min="16135" max="16135" width="14.42578125" style="1263" customWidth="1"/>
    <col min="16136" max="16136" width="15.5703125" style="1263" customWidth="1"/>
    <col min="16137" max="16137" width="9.85546875" style="1263" customWidth="1"/>
    <col min="16138" max="16138" width="11.7109375" style="1263" customWidth="1"/>
    <col min="16139" max="16139" width="16.7109375" style="1263" customWidth="1"/>
    <col min="16140" max="16140" width="15.85546875" style="1263" customWidth="1"/>
    <col min="16141" max="16141" width="12.28515625" style="1263" customWidth="1"/>
    <col min="16142" max="16143" width="24.85546875" style="1263" customWidth="1"/>
    <col min="16144" max="16144" width="10.140625" style="1263" customWidth="1"/>
    <col min="16145" max="16145" width="1.42578125" style="1263" customWidth="1"/>
    <col min="16146" max="16384" width="9.140625" style="1263"/>
  </cols>
  <sheetData>
    <row r="1" spans="2:17" s="1096" customFormat="1" ht="20.100000000000001" customHeight="1">
      <c r="C1" s="1322" t="s">
        <v>1305</v>
      </c>
      <c r="D1" s="1322"/>
      <c r="E1" s="1322"/>
      <c r="F1" s="1322"/>
      <c r="G1" s="1322"/>
      <c r="H1" s="1322"/>
      <c r="I1" s="1322"/>
      <c r="J1" s="1322"/>
      <c r="K1" s="1322"/>
      <c r="L1" s="1322"/>
      <c r="M1" s="1322"/>
      <c r="N1" s="1322"/>
      <c r="O1" s="1322"/>
      <c r="P1" s="1322"/>
    </row>
    <row r="2" spans="2:17" s="1096" customFormat="1" ht="20.100000000000001" customHeight="1">
      <c r="C2" s="1097"/>
      <c r="D2" s="1097"/>
      <c r="E2" s="1097"/>
      <c r="F2" s="1097"/>
      <c r="G2" s="1097"/>
      <c r="H2" s="1283"/>
      <c r="I2" s="1097"/>
      <c r="J2" s="1097"/>
      <c r="K2" s="1097"/>
      <c r="L2" s="1098"/>
      <c r="M2" s="1097"/>
      <c r="N2" s="1097"/>
      <c r="O2" s="1097"/>
      <c r="P2" s="1097"/>
    </row>
    <row r="3" spans="2:17" s="1096" customFormat="1" ht="20.100000000000001" customHeight="1">
      <c r="C3" s="1099" t="s">
        <v>1306</v>
      </c>
      <c r="D3" s="1100"/>
      <c r="E3" s="1099" t="s">
        <v>1307</v>
      </c>
      <c r="F3" s="1101"/>
      <c r="G3" s="1102"/>
      <c r="H3" s="1102"/>
      <c r="I3" s="1102"/>
      <c r="J3" s="1102"/>
      <c r="K3" s="1102"/>
      <c r="L3" s="1103"/>
      <c r="M3" s="1102"/>
      <c r="N3" s="1102"/>
      <c r="O3" s="1104"/>
      <c r="P3" s="1105"/>
    </row>
    <row r="4" spans="2:17" s="1096" customFormat="1" ht="14.25" customHeight="1" thickBot="1">
      <c r="C4" s="1106"/>
      <c r="D4" s="1107"/>
      <c r="E4" s="1108"/>
      <c r="F4" s="1109"/>
      <c r="G4" s="1107"/>
      <c r="H4" s="1107"/>
      <c r="I4" s="1107"/>
      <c r="J4" s="1107"/>
      <c r="K4" s="1107"/>
      <c r="L4" s="1110"/>
      <c r="M4" s="1108"/>
      <c r="N4" s="1107"/>
      <c r="O4" s="1111"/>
      <c r="P4" s="1112"/>
    </row>
    <row r="5" spans="2:17" s="2" customFormat="1" ht="20.100000000000001" customHeight="1">
      <c r="B5" s="1331" t="s">
        <v>0</v>
      </c>
      <c r="C5" s="1333" t="s">
        <v>1308</v>
      </c>
      <c r="D5" s="1337" t="s">
        <v>2</v>
      </c>
      <c r="E5" s="1340" t="s">
        <v>3</v>
      </c>
      <c r="F5" s="1343" t="s">
        <v>4</v>
      </c>
      <c r="G5" s="1344"/>
      <c r="H5" s="1318" t="s">
        <v>1216</v>
      </c>
      <c r="I5" s="1323" t="s">
        <v>5</v>
      </c>
      <c r="J5" s="1325" t="s">
        <v>1309</v>
      </c>
      <c r="K5" s="1323" t="s">
        <v>1310</v>
      </c>
      <c r="L5" s="1323" t="s">
        <v>1311</v>
      </c>
      <c r="M5" s="1323" t="s">
        <v>1312</v>
      </c>
      <c r="N5" s="1328" t="s">
        <v>1313</v>
      </c>
      <c r="O5" s="1329"/>
      <c r="P5" s="1323" t="s">
        <v>1314</v>
      </c>
      <c r="Q5" s="1113"/>
    </row>
    <row r="6" spans="2:17" s="3" customFormat="1" ht="20.100000000000001" customHeight="1" thickBot="1">
      <c r="B6" s="1332"/>
      <c r="C6" s="1334"/>
      <c r="D6" s="1338"/>
      <c r="E6" s="1341"/>
      <c r="F6" s="1345"/>
      <c r="G6" s="1346"/>
      <c r="H6" s="1319"/>
      <c r="I6" s="1324"/>
      <c r="J6" s="1326" t="s">
        <v>1315</v>
      </c>
      <c r="K6" s="1324"/>
      <c r="L6" s="1324"/>
      <c r="M6" s="1324"/>
      <c r="N6" s="1330"/>
      <c r="O6" s="1330"/>
      <c r="P6" s="1324"/>
      <c r="Q6" s="1114"/>
    </row>
    <row r="7" spans="2:17" s="4" customFormat="1" ht="40.5" customHeight="1">
      <c r="B7" s="1332"/>
      <c r="C7" s="1334"/>
      <c r="D7" s="1338"/>
      <c r="E7" s="1341"/>
      <c r="F7" s="1115" t="s">
        <v>11</v>
      </c>
      <c r="G7" s="1288" t="s">
        <v>2172</v>
      </c>
      <c r="H7" s="1319"/>
      <c r="I7" s="1324"/>
      <c r="J7" s="1326" t="s">
        <v>1316</v>
      </c>
      <c r="K7" s="1324"/>
      <c r="L7" s="1324"/>
      <c r="M7" s="1324"/>
      <c r="N7" s="1312" t="s">
        <v>1317</v>
      </c>
      <c r="O7" s="1315" t="s">
        <v>1318</v>
      </c>
      <c r="P7" s="1324"/>
      <c r="Q7" s="1116"/>
    </row>
    <row r="8" spans="2:17" s="5" customFormat="1" ht="11.25" customHeight="1">
      <c r="B8" s="1332"/>
      <c r="C8" s="1335"/>
      <c r="D8" s="1338"/>
      <c r="E8" s="1341"/>
      <c r="F8" s="1117">
        <f>F489</f>
        <v>987.11369999999999</v>
      </c>
      <c r="G8" s="1118"/>
      <c r="H8" s="1319"/>
      <c r="I8" s="1119"/>
      <c r="J8" s="1269"/>
      <c r="K8" s="1324"/>
      <c r="L8" s="1324"/>
      <c r="M8" s="1324"/>
      <c r="N8" s="1313"/>
      <c r="O8" s="1316"/>
      <c r="P8" s="1324"/>
      <c r="Q8" s="1120"/>
    </row>
    <row r="9" spans="2:17" s="2" customFormat="1" ht="15.75" customHeight="1" thickBot="1">
      <c r="B9" s="1332"/>
      <c r="C9" s="1336"/>
      <c r="D9" s="1339"/>
      <c r="E9" s="1342"/>
      <c r="F9" s="6" t="s">
        <v>18</v>
      </c>
      <c r="G9" s="7" t="s">
        <v>18</v>
      </c>
      <c r="H9" s="1320"/>
      <c r="I9" s="1121" t="s">
        <v>19</v>
      </c>
      <c r="J9" s="1270" t="s">
        <v>19</v>
      </c>
      <c r="K9" s="1327"/>
      <c r="L9" s="1327"/>
      <c r="M9" s="1327"/>
      <c r="N9" s="1314"/>
      <c r="O9" s="1317"/>
      <c r="P9" s="1327"/>
      <c r="Q9" s="1113"/>
    </row>
    <row r="10" spans="2:17" s="2" customFormat="1" ht="15.75" customHeight="1">
      <c r="B10" s="1122"/>
      <c r="C10" s="1123" t="s">
        <v>22</v>
      </c>
      <c r="D10" s="1124"/>
      <c r="E10" s="1095"/>
      <c r="F10" s="1125"/>
      <c r="G10" s="1126"/>
      <c r="H10" s="1126"/>
      <c r="I10" s="1127"/>
      <c r="J10" s="1271"/>
      <c r="K10" s="1127"/>
      <c r="L10" s="1128"/>
      <c r="M10" s="1127"/>
      <c r="N10" s="1129"/>
      <c r="O10" s="1130"/>
      <c r="P10" s="1131"/>
    </row>
    <row r="11" spans="2:17" s="2" customFormat="1" ht="15.75" customHeight="1">
      <c r="B11" s="1122"/>
      <c r="C11" s="1132" t="s">
        <v>23</v>
      </c>
      <c r="D11" s="1133"/>
      <c r="E11" s="1134"/>
      <c r="F11" s="1135">
        <f>SUM(F12:F98)</f>
        <v>64.561699999999988</v>
      </c>
      <c r="G11" s="1135" t="e">
        <f>SUM(G12:G105)</f>
        <v>#REF!</v>
      </c>
      <c r="H11" s="1135"/>
      <c r="I11" s="1136"/>
      <c r="J11" s="1272"/>
      <c r="K11" s="1136"/>
      <c r="L11" s="1136"/>
      <c r="M11" s="1136"/>
      <c r="N11" s="1137"/>
      <c r="O11" s="1138"/>
      <c r="P11" s="1136"/>
    </row>
    <row r="12" spans="2:17" s="1149" customFormat="1" ht="20.100000000000001" customHeight="1">
      <c r="B12" s="1139">
        <v>1</v>
      </c>
      <c r="C12" s="1140">
        <v>1</v>
      </c>
      <c r="D12" s="1141" t="e">
        <f>#REF!</f>
        <v>#REF!</v>
      </c>
      <c r="E12" s="1142" t="e">
        <f>#REF!</f>
        <v>#REF!</v>
      </c>
      <c r="F12" s="1143">
        <v>0.1067</v>
      </c>
      <c r="G12" s="1144" t="e">
        <f>#REF!</f>
        <v>#REF!</v>
      </c>
      <c r="H12" s="1289"/>
      <c r="I12" s="1268" t="e">
        <f>#REF!</f>
        <v>#REF!</v>
      </c>
      <c r="J12" s="1273">
        <v>18.8</v>
      </c>
      <c r="K12" s="1285" t="s">
        <v>1319</v>
      </c>
      <c r="L12" s="1146" t="s">
        <v>1320</v>
      </c>
      <c r="M12" s="1275" t="e">
        <f>#REF!</f>
        <v>#REF!</v>
      </c>
      <c r="N12" s="1147" t="s">
        <v>1321</v>
      </c>
      <c r="O12" s="1147" t="s">
        <v>1321</v>
      </c>
      <c r="P12" s="1148"/>
    </row>
    <row r="13" spans="2:17" s="1149" customFormat="1" ht="20.100000000000001" customHeight="1">
      <c r="B13" s="1139">
        <f>+B12+1</f>
        <v>2</v>
      </c>
      <c r="C13" s="1140">
        <v>2</v>
      </c>
      <c r="D13" s="1141" t="e">
        <f>#REF!</f>
        <v>#REF!</v>
      </c>
      <c r="E13" s="1142" t="e">
        <f>#REF!</f>
        <v>#REF!</v>
      </c>
      <c r="F13" s="1150">
        <v>0.11</v>
      </c>
      <c r="G13" s="1144" t="e">
        <f>#REF!</f>
        <v>#REF!</v>
      </c>
      <c r="H13" s="1289"/>
      <c r="I13" s="1268" t="e">
        <f>#REF!</f>
        <v>#REF!</v>
      </c>
      <c r="J13" s="1273">
        <v>18.8</v>
      </c>
      <c r="K13" s="1285" t="s">
        <v>1319</v>
      </c>
      <c r="L13" s="1146" t="s">
        <v>1320</v>
      </c>
      <c r="M13" s="1275" t="e">
        <f>#REF!</f>
        <v>#REF!</v>
      </c>
      <c r="N13" s="1147" t="str">
        <f>[3]survei!AJ11</f>
        <v>Pertigaan Jalan Onje</v>
      </c>
      <c r="O13" s="1147" t="str">
        <f>[3]survei!AM11</f>
        <v>Jalan Ahmad Dahlan</v>
      </c>
      <c r="P13" s="1148"/>
    </row>
    <row r="14" spans="2:17" s="1149" customFormat="1" ht="26.25" customHeight="1">
      <c r="B14" s="1139">
        <f t="shared" ref="B14:B77" si="0">+B13+1</f>
        <v>3</v>
      </c>
      <c r="C14" s="1140">
        <v>3</v>
      </c>
      <c r="D14" s="1141" t="e">
        <f>#REF!</f>
        <v>#REF!</v>
      </c>
      <c r="E14" s="1142" t="e">
        <f>#REF!</f>
        <v>#REF!</v>
      </c>
      <c r="F14" s="1150">
        <v>0.11</v>
      </c>
      <c r="G14" s="1144" t="e">
        <f>#REF!</f>
        <v>#REF!</v>
      </c>
      <c r="H14" s="1289"/>
      <c r="I14" s="1268" t="e">
        <f>#REF!</f>
        <v>#REF!</v>
      </c>
      <c r="J14" s="1273">
        <v>18.8</v>
      </c>
      <c r="K14" s="1285" t="s">
        <v>1319</v>
      </c>
      <c r="L14" s="1146" t="s">
        <v>1320</v>
      </c>
      <c r="M14" s="1275" t="e">
        <f>#REF!</f>
        <v>#REF!</v>
      </c>
      <c r="N14" s="1147" t="str">
        <f>[3]survei!AJ12</f>
        <v>Jalan Ahmad Dahlan</v>
      </c>
      <c r="O14" s="1147" t="str">
        <f>[3]survei!AM12</f>
        <v>Pertigaan Jalan Jambukarang</v>
      </c>
      <c r="P14" s="1148"/>
    </row>
    <row r="15" spans="2:17" s="1149" customFormat="1" ht="20.100000000000001" customHeight="1">
      <c r="B15" s="1139">
        <f t="shared" si="0"/>
        <v>4</v>
      </c>
      <c r="C15" s="1140">
        <v>4</v>
      </c>
      <c r="D15" s="1141" t="e">
        <f>#REF!</f>
        <v>#REF!</v>
      </c>
      <c r="E15" s="1142" t="e">
        <f>#REF!</f>
        <v>#REF!</v>
      </c>
      <c r="F15" s="1150">
        <v>0.12</v>
      </c>
      <c r="G15" s="1144" t="e">
        <f>#REF!</f>
        <v>#REF!</v>
      </c>
      <c r="H15" s="1289"/>
      <c r="I15" s="1268" t="e">
        <f>#REF!</f>
        <v>#REF!</v>
      </c>
      <c r="J15" s="1273">
        <v>18.8</v>
      </c>
      <c r="K15" s="1285" t="s">
        <v>1319</v>
      </c>
      <c r="L15" s="1146" t="s">
        <v>1320</v>
      </c>
      <c r="M15" s="1275" t="e">
        <f>#REF!</f>
        <v>#REF!</v>
      </c>
      <c r="N15" s="1147" t="str">
        <f>[3]survei!AJ13</f>
        <v>Jalan Moh. Hata</v>
      </c>
      <c r="O15" s="1147" t="str">
        <f>[3]survei!AM13</f>
        <v>Jalan Hasyim Ashari</v>
      </c>
      <c r="P15" s="1148"/>
    </row>
    <row r="16" spans="2:17" s="1149" customFormat="1" ht="20.100000000000001" customHeight="1">
      <c r="B16" s="1139">
        <f t="shared" si="0"/>
        <v>5</v>
      </c>
      <c r="C16" s="1140">
        <v>5</v>
      </c>
      <c r="D16" s="1141" t="e">
        <f>#REF!</f>
        <v>#REF!</v>
      </c>
      <c r="E16" s="1142" t="e">
        <f>#REF!</f>
        <v>#REF!</v>
      </c>
      <c r="F16" s="1152">
        <v>0.27200000000000002</v>
      </c>
      <c r="G16" s="1144" t="e">
        <f>#REF!</f>
        <v>#REF!</v>
      </c>
      <c r="H16" s="1289"/>
      <c r="I16" s="1268" t="e">
        <f>#REF!</f>
        <v>#REF!</v>
      </c>
      <c r="J16" s="1273">
        <v>13.5</v>
      </c>
      <c r="K16" s="1285" t="s">
        <v>1319</v>
      </c>
      <c r="L16" s="1146" t="s">
        <v>1320</v>
      </c>
      <c r="M16" s="1275" t="e">
        <f>#REF!</f>
        <v>#REF!</v>
      </c>
      <c r="N16" s="1147" t="s">
        <v>1322</v>
      </c>
      <c r="O16" s="1147" t="s">
        <v>1323</v>
      </c>
      <c r="P16" s="1154"/>
    </row>
    <row r="17" spans="2:18" s="1149" customFormat="1" ht="20.100000000000001" customHeight="1">
      <c r="B17" s="1139">
        <f t="shared" si="0"/>
        <v>6</v>
      </c>
      <c r="C17" s="1140">
        <v>6</v>
      </c>
      <c r="D17" s="1141" t="e">
        <f>#REF!</f>
        <v>#REF!</v>
      </c>
      <c r="E17" s="1142" t="e">
        <f>#REF!</f>
        <v>#REF!</v>
      </c>
      <c r="F17" s="1152">
        <v>0.215</v>
      </c>
      <c r="G17" s="1144" t="e">
        <f>#REF!</f>
        <v>#REF!</v>
      </c>
      <c r="H17" s="1289"/>
      <c r="I17" s="1268" t="e">
        <f>#REF!</f>
        <v>#REF!</v>
      </c>
      <c r="J17" s="1273">
        <v>15.5</v>
      </c>
      <c r="K17" s="1285" t="s">
        <v>1319</v>
      </c>
      <c r="L17" s="1146" t="s">
        <v>1320</v>
      </c>
      <c r="M17" s="1275" t="e">
        <f>#REF!</f>
        <v>#REF!</v>
      </c>
      <c r="N17" s="1147" t="s">
        <v>1322</v>
      </c>
      <c r="O17" s="1147" t="s">
        <v>1324</v>
      </c>
      <c r="P17" s="1154"/>
    </row>
    <row r="18" spans="2:18" s="1149" customFormat="1" ht="27" customHeight="1">
      <c r="B18" s="1139">
        <f t="shared" si="0"/>
        <v>7</v>
      </c>
      <c r="C18" s="1140">
        <v>7</v>
      </c>
      <c r="D18" s="1141" t="e">
        <f>#REF!</f>
        <v>#REF!</v>
      </c>
      <c r="E18" s="1142" t="e">
        <f>#REF!</f>
        <v>#REF!</v>
      </c>
      <c r="F18" s="1152">
        <v>0.24399999999999999</v>
      </c>
      <c r="G18" s="1144" t="e">
        <f>#REF!</f>
        <v>#REF!</v>
      </c>
      <c r="H18" s="1289"/>
      <c r="I18" s="1268" t="e">
        <f>#REF!</f>
        <v>#REF!</v>
      </c>
      <c r="J18" s="1273">
        <v>13.5</v>
      </c>
      <c r="K18" s="1285" t="s">
        <v>1319</v>
      </c>
      <c r="L18" s="1146" t="s">
        <v>1320</v>
      </c>
      <c r="M18" s="1275" t="e">
        <f>#REF!</f>
        <v>#REF!</v>
      </c>
      <c r="N18" s="1147" t="s">
        <v>1325</v>
      </c>
      <c r="O18" s="1147" t="s">
        <v>1326</v>
      </c>
      <c r="P18" s="1154"/>
    </row>
    <row r="19" spans="2:18" s="1149" customFormat="1" ht="20.100000000000001" customHeight="1">
      <c r="B19" s="1139">
        <f t="shared" si="0"/>
        <v>8</v>
      </c>
      <c r="C19" s="1140">
        <v>8</v>
      </c>
      <c r="D19" s="1141" t="e">
        <f>#REF!</f>
        <v>#REF!</v>
      </c>
      <c r="E19" s="1142" t="e">
        <f>#REF!</f>
        <v>#REF!</v>
      </c>
      <c r="F19" s="1152">
        <v>0.43</v>
      </c>
      <c r="G19" s="1144" t="e">
        <f>#REF!</f>
        <v>#REF!</v>
      </c>
      <c r="H19" s="1289"/>
      <c r="I19" s="1268" t="e">
        <f>#REF!</f>
        <v>#REF!</v>
      </c>
      <c r="J19" s="1273">
        <v>15</v>
      </c>
      <c r="K19" s="1285" t="s">
        <v>1319</v>
      </c>
      <c r="L19" s="1146" t="s">
        <v>1320</v>
      </c>
      <c r="M19" s="1275" t="e">
        <f>#REF!</f>
        <v>#REF!</v>
      </c>
      <c r="N19" s="1147" t="s">
        <v>1327</v>
      </c>
      <c r="O19" s="1147" t="s">
        <v>1328</v>
      </c>
      <c r="P19" s="1154"/>
    </row>
    <row r="20" spans="2:18" s="1149" customFormat="1" ht="20.100000000000001" customHeight="1">
      <c r="B20" s="1139">
        <f t="shared" si="0"/>
        <v>9</v>
      </c>
      <c r="C20" s="1140">
        <v>9</v>
      </c>
      <c r="D20" s="1141" t="e">
        <f>#REF!</f>
        <v>#REF!</v>
      </c>
      <c r="E20" s="1142" t="e">
        <f>#REF!</f>
        <v>#REF!</v>
      </c>
      <c r="F20" s="1152">
        <v>0.28000000000000003</v>
      </c>
      <c r="G20" s="1144" t="e">
        <f>#REF!</f>
        <v>#REF!</v>
      </c>
      <c r="H20" s="1289"/>
      <c r="I20" s="1268" t="e">
        <f>#REF!</f>
        <v>#REF!</v>
      </c>
      <c r="J20" s="1273">
        <v>15</v>
      </c>
      <c r="K20" s="1285" t="s">
        <v>1319</v>
      </c>
      <c r="L20" s="1146" t="s">
        <v>1320</v>
      </c>
      <c r="M20" s="1275" t="e">
        <f>#REF!</f>
        <v>#REF!</v>
      </c>
      <c r="N20" s="1147" t="s">
        <v>1328</v>
      </c>
      <c r="O20" s="1147" t="s">
        <v>1329</v>
      </c>
      <c r="P20" s="1154"/>
    </row>
    <row r="21" spans="2:18" s="1149" customFormat="1" ht="26.25" customHeight="1">
      <c r="B21" s="1139">
        <f t="shared" si="0"/>
        <v>10</v>
      </c>
      <c r="C21" s="1140">
        <v>10</v>
      </c>
      <c r="D21" s="1141" t="e">
        <f>#REF!</f>
        <v>#REF!</v>
      </c>
      <c r="E21" s="1142" t="e">
        <f>#REF!</f>
        <v>#REF!</v>
      </c>
      <c r="F21" s="1152">
        <v>1.2250000000000001</v>
      </c>
      <c r="G21" s="1144" t="e">
        <f>#REF!</f>
        <v>#REF!</v>
      </c>
      <c r="H21" s="1289"/>
      <c r="I21" s="1268" t="e">
        <f>#REF!</f>
        <v>#REF!</v>
      </c>
      <c r="J21" s="1273">
        <v>16</v>
      </c>
      <c r="K21" s="1285" t="s">
        <v>1319</v>
      </c>
      <c r="L21" s="1146" t="s">
        <v>1320</v>
      </c>
      <c r="M21" s="1275" t="e">
        <f>#REF!</f>
        <v>#REF!</v>
      </c>
      <c r="N21" s="1147" t="s">
        <v>1330</v>
      </c>
      <c r="O21" s="1147" t="s">
        <v>1331</v>
      </c>
      <c r="P21" s="1154"/>
    </row>
    <row r="22" spans="2:18" s="1149" customFormat="1" ht="27.75" customHeight="1">
      <c r="B22" s="1139">
        <f t="shared" si="0"/>
        <v>11</v>
      </c>
      <c r="C22" s="1140">
        <v>11</v>
      </c>
      <c r="D22" s="1141" t="e">
        <f>#REF!</f>
        <v>#REF!</v>
      </c>
      <c r="E22" s="1142" t="e">
        <f>#REF!</f>
        <v>#REF!</v>
      </c>
      <c r="F22" s="1152">
        <v>0.84</v>
      </c>
      <c r="G22" s="1144" t="e">
        <f>#REF!</f>
        <v>#REF!</v>
      </c>
      <c r="H22" s="1289"/>
      <c r="I22" s="1268" t="e">
        <f>#REF!</f>
        <v>#REF!</v>
      </c>
      <c r="J22" s="1273">
        <v>16</v>
      </c>
      <c r="K22" s="1285" t="s">
        <v>1319</v>
      </c>
      <c r="L22" s="1146" t="s">
        <v>1320</v>
      </c>
      <c r="M22" s="1275" t="e">
        <f>#REF!</f>
        <v>#REF!</v>
      </c>
      <c r="N22" s="1147" t="s">
        <v>1332</v>
      </c>
      <c r="O22" s="1147" t="s">
        <v>1333</v>
      </c>
      <c r="P22" s="1154"/>
    </row>
    <row r="23" spans="2:18" s="1149" customFormat="1" ht="26.25" customHeight="1">
      <c r="B23" s="1139">
        <f t="shared" si="0"/>
        <v>12</v>
      </c>
      <c r="C23" s="1140">
        <v>12</v>
      </c>
      <c r="D23" s="1141" t="e">
        <f>#REF!</f>
        <v>#REF!</v>
      </c>
      <c r="E23" s="1142" t="e">
        <f>#REF!</f>
        <v>#REF!</v>
      </c>
      <c r="F23" s="1152">
        <v>1.532</v>
      </c>
      <c r="G23" s="1144" t="e">
        <f>#REF!</f>
        <v>#REF!</v>
      </c>
      <c r="H23" s="1289"/>
      <c r="I23" s="1268" t="e">
        <f>#REF!</f>
        <v>#REF!</v>
      </c>
      <c r="J23" s="1273">
        <v>17</v>
      </c>
      <c r="K23" s="1285" t="s">
        <v>1319</v>
      </c>
      <c r="L23" s="1146" t="s">
        <v>1320</v>
      </c>
      <c r="M23" s="1275" t="e">
        <f>#REF!</f>
        <v>#REF!</v>
      </c>
      <c r="N23" s="1147" t="s">
        <v>1334</v>
      </c>
      <c r="O23" s="1147" t="s">
        <v>1335</v>
      </c>
      <c r="P23" s="1154"/>
    </row>
    <row r="24" spans="2:18" s="1149" customFormat="1" ht="26.25" customHeight="1">
      <c r="B24" s="1139">
        <f t="shared" si="0"/>
        <v>13</v>
      </c>
      <c r="C24" s="1140">
        <v>13</v>
      </c>
      <c r="D24" s="1141" t="e">
        <f>#REF!</f>
        <v>#REF!</v>
      </c>
      <c r="E24" s="1142" t="e">
        <f>#REF!</f>
        <v>#REF!</v>
      </c>
      <c r="F24" s="1152">
        <v>0.26400000000000001</v>
      </c>
      <c r="G24" s="1144" t="e">
        <f>#REF!</f>
        <v>#REF!</v>
      </c>
      <c r="H24" s="1289"/>
      <c r="I24" s="1268" t="e">
        <f>#REF!</f>
        <v>#REF!</v>
      </c>
      <c r="J24" s="1273">
        <v>17</v>
      </c>
      <c r="K24" s="1285" t="s">
        <v>1319</v>
      </c>
      <c r="L24" s="1146" t="s">
        <v>1320</v>
      </c>
      <c r="M24" s="1275" t="e">
        <f>#REF!</f>
        <v>#REF!</v>
      </c>
      <c r="N24" s="1147" t="s">
        <v>1336</v>
      </c>
      <c r="O24" s="1147" t="s">
        <v>1337</v>
      </c>
      <c r="P24" s="1154"/>
    </row>
    <row r="25" spans="2:18" s="1149" customFormat="1" ht="27.75" customHeight="1">
      <c r="B25" s="1139">
        <f t="shared" si="0"/>
        <v>14</v>
      </c>
      <c r="C25" s="1140">
        <v>14</v>
      </c>
      <c r="D25" s="1141" t="e">
        <f>#REF!</f>
        <v>#REF!</v>
      </c>
      <c r="E25" s="1142" t="e">
        <f>#REF!</f>
        <v>#REF!</v>
      </c>
      <c r="F25" s="1152">
        <v>3.2189999999999999</v>
      </c>
      <c r="G25" s="1144" t="e">
        <f>#REF!</f>
        <v>#REF!</v>
      </c>
      <c r="H25" s="1289"/>
      <c r="I25" s="1268" t="e">
        <f>#REF!</f>
        <v>#REF!</v>
      </c>
      <c r="J25" s="1273">
        <v>10</v>
      </c>
      <c r="K25" s="1285" t="s">
        <v>1319</v>
      </c>
      <c r="L25" s="1146" t="s">
        <v>1320</v>
      </c>
      <c r="M25" s="1275" t="e">
        <f>#REF!</f>
        <v>#REF!</v>
      </c>
      <c r="N25" s="1147" t="s">
        <v>1338</v>
      </c>
      <c r="O25" s="1147" t="s">
        <v>1339</v>
      </c>
      <c r="P25" s="1154"/>
    </row>
    <row r="26" spans="2:18" s="1149" customFormat="1" ht="25.5" customHeight="1">
      <c r="B26" s="1139">
        <f t="shared" si="0"/>
        <v>15</v>
      </c>
      <c r="C26" s="1140">
        <v>15</v>
      </c>
      <c r="D26" s="1141" t="e">
        <f>#REF!</f>
        <v>#REF!</v>
      </c>
      <c r="E26" s="1142" t="e">
        <f>#REF!</f>
        <v>#REF!</v>
      </c>
      <c r="F26" s="1152">
        <v>4.2240000000000002</v>
      </c>
      <c r="G26" s="1144" t="e">
        <f>#REF!</f>
        <v>#REF!</v>
      </c>
      <c r="H26" s="1289"/>
      <c r="I26" s="1268" t="e">
        <f>#REF!</f>
        <v>#REF!</v>
      </c>
      <c r="J26" s="1273">
        <v>10</v>
      </c>
      <c r="K26" s="1285" t="s">
        <v>1319</v>
      </c>
      <c r="L26" s="1146" t="s">
        <v>1320</v>
      </c>
      <c r="M26" s="1275" t="e">
        <f>#REF!</f>
        <v>#REF!</v>
      </c>
      <c r="N26" s="1147" t="s">
        <v>1340</v>
      </c>
      <c r="O26" s="1147" t="s">
        <v>1341</v>
      </c>
      <c r="P26" s="1154"/>
    </row>
    <row r="27" spans="2:18" s="1149" customFormat="1" ht="25.5" customHeight="1">
      <c r="B27" s="1139">
        <f t="shared" si="0"/>
        <v>16</v>
      </c>
      <c r="C27" s="1140">
        <v>16</v>
      </c>
      <c r="D27" s="1141" t="e">
        <f>#REF!</f>
        <v>#REF!</v>
      </c>
      <c r="E27" s="1142" t="e">
        <f>#REF!</f>
        <v>#REF!</v>
      </c>
      <c r="F27" s="1152">
        <v>0.45900000000000002</v>
      </c>
      <c r="G27" s="1144" t="e">
        <f>#REF!</f>
        <v>#REF!</v>
      </c>
      <c r="H27" s="1289"/>
      <c r="I27" s="1268" t="e">
        <f>#REF!</f>
        <v>#REF!</v>
      </c>
      <c r="J27" s="1273">
        <v>15</v>
      </c>
      <c r="K27" s="1285" t="s">
        <v>1319</v>
      </c>
      <c r="L27" s="1146" t="s">
        <v>1320</v>
      </c>
      <c r="M27" s="1275" t="e">
        <f>#REF!</f>
        <v>#REF!</v>
      </c>
      <c r="N27" s="1147" t="s">
        <v>1342</v>
      </c>
      <c r="O27" s="1147" t="s">
        <v>1343</v>
      </c>
      <c r="P27" s="1154"/>
    </row>
    <row r="28" spans="2:18" s="1149" customFormat="1" ht="24" customHeight="1">
      <c r="B28" s="1139">
        <f t="shared" si="0"/>
        <v>17</v>
      </c>
      <c r="C28" s="1140">
        <v>17</v>
      </c>
      <c r="D28" s="1141" t="e">
        <f>#REF!</f>
        <v>#REF!</v>
      </c>
      <c r="E28" s="1142" t="e">
        <f>#REF!</f>
        <v>#REF!</v>
      </c>
      <c r="F28" s="1152">
        <v>2.2370000000000001</v>
      </c>
      <c r="G28" s="1144" t="e">
        <f>#REF!</f>
        <v>#REF!</v>
      </c>
      <c r="H28" s="1289"/>
      <c r="I28" s="1268" t="e">
        <f>#REF!</f>
        <v>#REF!</v>
      </c>
      <c r="J28" s="1273">
        <v>11.5</v>
      </c>
      <c r="K28" s="1285" t="s">
        <v>1319</v>
      </c>
      <c r="L28" s="1146" t="s">
        <v>1320</v>
      </c>
      <c r="M28" s="1275" t="e">
        <f>#REF!</f>
        <v>#REF!</v>
      </c>
      <c r="N28" s="1147" t="s">
        <v>1344</v>
      </c>
      <c r="O28" s="1147" t="s">
        <v>1327</v>
      </c>
      <c r="P28" s="1154"/>
      <c r="R28" s="1149" t="s">
        <v>1345</v>
      </c>
    </row>
    <row r="29" spans="2:18" s="1149" customFormat="1" ht="25.5" customHeight="1">
      <c r="B29" s="1139">
        <f t="shared" si="0"/>
        <v>18</v>
      </c>
      <c r="C29" s="1140">
        <v>18</v>
      </c>
      <c r="D29" s="1141" t="e">
        <f>#REF!</f>
        <v>#REF!</v>
      </c>
      <c r="E29" s="1142" t="e">
        <f>#REF!</f>
        <v>#REF!</v>
      </c>
      <c r="F29" s="1152">
        <v>1.1240000000000001</v>
      </c>
      <c r="G29" s="1144" t="e">
        <f>#REF!</f>
        <v>#REF!</v>
      </c>
      <c r="H29" s="1289"/>
      <c r="I29" s="1268" t="e">
        <f>#REF!</f>
        <v>#REF!</v>
      </c>
      <c r="J29" s="1273">
        <v>8</v>
      </c>
      <c r="K29" s="1285" t="s">
        <v>1319</v>
      </c>
      <c r="L29" s="1146" t="s">
        <v>1320</v>
      </c>
      <c r="M29" s="1275" t="e">
        <f>#REF!</f>
        <v>#REF!</v>
      </c>
      <c r="N29" s="1147" t="s">
        <v>1346</v>
      </c>
      <c r="O29" s="1147" t="s">
        <v>1347</v>
      </c>
      <c r="P29" s="1154"/>
      <c r="R29" s="1149" t="s">
        <v>1348</v>
      </c>
    </row>
    <row r="30" spans="2:18" s="1149" customFormat="1" ht="26.25" customHeight="1">
      <c r="B30" s="1139">
        <f t="shared" si="0"/>
        <v>19</v>
      </c>
      <c r="C30" s="1140">
        <v>19</v>
      </c>
      <c r="D30" s="1141" t="e">
        <f>#REF!</f>
        <v>#REF!</v>
      </c>
      <c r="E30" s="1142" t="e">
        <f>#REF!</f>
        <v>#REF!</v>
      </c>
      <c r="F30" s="1152">
        <v>1.629</v>
      </c>
      <c r="G30" s="1144" t="e">
        <f>#REF!</f>
        <v>#REF!</v>
      </c>
      <c r="H30" s="1289"/>
      <c r="I30" s="1268" t="e">
        <f>#REF!</f>
        <v>#REF!</v>
      </c>
      <c r="J30" s="1273">
        <v>8</v>
      </c>
      <c r="K30" s="1285" t="s">
        <v>1319</v>
      </c>
      <c r="L30" s="1146" t="s">
        <v>1320</v>
      </c>
      <c r="M30" s="1275" t="e">
        <f>#REF!</f>
        <v>#REF!</v>
      </c>
      <c r="N30" s="1147" t="s">
        <v>1349</v>
      </c>
      <c r="O30" s="1147" t="s">
        <v>1350</v>
      </c>
      <c r="P30" s="1154"/>
      <c r="R30" s="1149" t="s">
        <v>1351</v>
      </c>
    </row>
    <row r="31" spans="2:18" s="1149" customFormat="1" ht="20.100000000000001" customHeight="1">
      <c r="B31" s="1139">
        <f t="shared" si="0"/>
        <v>20</v>
      </c>
      <c r="C31" s="1140">
        <v>20</v>
      </c>
      <c r="D31" s="1141" t="e">
        <f>#REF!</f>
        <v>#REF!</v>
      </c>
      <c r="E31" s="1142" t="e">
        <f>#REF!</f>
        <v>#REF!</v>
      </c>
      <c r="F31" s="1152">
        <v>0.311</v>
      </c>
      <c r="G31" s="1144" t="e">
        <f>#REF!</f>
        <v>#REF!</v>
      </c>
      <c r="H31" s="1289"/>
      <c r="I31" s="1268" t="e">
        <f>#REF!</f>
        <v>#REF!</v>
      </c>
      <c r="J31" s="1273">
        <v>10.6</v>
      </c>
      <c r="K31" s="1285" t="s">
        <v>1319</v>
      </c>
      <c r="L31" s="1146" t="s">
        <v>1320</v>
      </c>
      <c r="M31" s="1275" t="e">
        <f>#REF!</f>
        <v>#REF!</v>
      </c>
      <c r="N31" s="1147" t="s">
        <v>1352</v>
      </c>
      <c r="O31" s="1147" t="s">
        <v>1353</v>
      </c>
      <c r="P31" s="1154"/>
    </row>
    <row r="32" spans="2:18" s="1149" customFormat="1" ht="27.75" customHeight="1">
      <c r="B32" s="1139">
        <f>+B31+1</f>
        <v>21</v>
      </c>
      <c r="C32" s="1140">
        <v>21</v>
      </c>
      <c r="D32" s="1141" t="e">
        <f>#REF!</f>
        <v>#REF!</v>
      </c>
      <c r="E32" s="1142" t="e">
        <f>#REF!</f>
        <v>#REF!</v>
      </c>
      <c r="F32" s="1152">
        <v>0.313</v>
      </c>
      <c r="G32" s="1144" t="e">
        <f>#REF!</f>
        <v>#REF!</v>
      </c>
      <c r="H32" s="1289"/>
      <c r="I32" s="1268" t="e">
        <f>#REF!</f>
        <v>#REF!</v>
      </c>
      <c r="J32" s="1273">
        <v>10</v>
      </c>
      <c r="K32" s="1285" t="s">
        <v>1319</v>
      </c>
      <c r="L32" s="1146" t="s">
        <v>1320</v>
      </c>
      <c r="M32" s="1275" t="e">
        <f>#REF!</f>
        <v>#REF!</v>
      </c>
      <c r="N32" s="1147" t="s">
        <v>1354</v>
      </c>
      <c r="O32" s="1147" t="s">
        <v>1355</v>
      </c>
      <c r="P32" s="1154"/>
      <c r="R32" s="1155" t="s">
        <v>1356</v>
      </c>
    </row>
    <row r="33" spans="2:18" s="1149" customFormat="1" ht="28.5" customHeight="1">
      <c r="B33" s="1139">
        <f t="shared" si="0"/>
        <v>22</v>
      </c>
      <c r="C33" s="1140">
        <v>22</v>
      </c>
      <c r="D33" s="1141" t="e">
        <f>#REF!</f>
        <v>#REF!</v>
      </c>
      <c r="E33" s="1142" t="e">
        <f>#REF!</f>
        <v>#REF!</v>
      </c>
      <c r="F33" s="1152">
        <v>0.29899999999999999</v>
      </c>
      <c r="G33" s="1144" t="e">
        <f>#REF!</f>
        <v>#REF!</v>
      </c>
      <c r="H33" s="1289"/>
      <c r="I33" s="1268" t="e">
        <f>#REF!</f>
        <v>#REF!</v>
      </c>
      <c r="J33" s="1273">
        <v>10</v>
      </c>
      <c r="K33" s="1285" t="s">
        <v>1319</v>
      </c>
      <c r="L33" s="1146" t="s">
        <v>1320</v>
      </c>
      <c r="M33" s="1275" t="e">
        <f>#REF!</f>
        <v>#REF!</v>
      </c>
      <c r="N33" s="1147" t="s">
        <v>1355</v>
      </c>
      <c r="O33" s="1147" t="s">
        <v>1357</v>
      </c>
      <c r="P33" s="1154"/>
      <c r="R33" s="1149" t="s">
        <v>1358</v>
      </c>
    </row>
    <row r="34" spans="2:18" s="1149" customFormat="1" ht="26.25" customHeight="1">
      <c r="B34" s="1139">
        <f t="shared" si="0"/>
        <v>23</v>
      </c>
      <c r="C34" s="1140">
        <v>23</v>
      </c>
      <c r="D34" s="1141" t="e">
        <f>#REF!</f>
        <v>#REF!</v>
      </c>
      <c r="E34" s="1142" t="e">
        <f>#REF!</f>
        <v>#REF!</v>
      </c>
      <c r="F34" s="1152">
        <v>0.27300000000000002</v>
      </c>
      <c r="G34" s="1144" t="e">
        <f>#REF!</f>
        <v>#REF!</v>
      </c>
      <c r="H34" s="1289"/>
      <c r="I34" s="1268" t="e">
        <f>#REF!</f>
        <v>#REF!</v>
      </c>
      <c r="J34" s="1273">
        <v>10</v>
      </c>
      <c r="K34" s="1285" t="s">
        <v>1319</v>
      </c>
      <c r="L34" s="1146" t="s">
        <v>1320</v>
      </c>
      <c r="M34" s="1275" t="e">
        <f>#REF!</f>
        <v>#REF!</v>
      </c>
      <c r="N34" s="1147" t="s">
        <v>1359</v>
      </c>
      <c r="O34" s="1147" t="s">
        <v>1360</v>
      </c>
      <c r="P34" s="1154"/>
      <c r="R34" s="1149" t="s">
        <v>1361</v>
      </c>
    </row>
    <row r="35" spans="2:18" s="1149" customFormat="1" ht="26.25" customHeight="1">
      <c r="B35" s="1139">
        <f t="shared" si="0"/>
        <v>24</v>
      </c>
      <c r="C35" s="1140">
        <v>24</v>
      </c>
      <c r="D35" s="1141" t="e">
        <f>#REF!</f>
        <v>#REF!</v>
      </c>
      <c r="E35" s="1142" t="e">
        <f>#REF!</f>
        <v>#REF!</v>
      </c>
      <c r="F35" s="1152">
        <v>0.55600000000000005</v>
      </c>
      <c r="G35" s="1144" t="e">
        <f>#REF!</f>
        <v>#REF!</v>
      </c>
      <c r="H35" s="1289"/>
      <c r="I35" s="1268" t="e">
        <f>#REF!</f>
        <v>#REF!</v>
      </c>
      <c r="J35" s="1273">
        <v>6</v>
      </c>
      <c r="K35" s="1285" t="s">
        <v>1319</v>
      </c>
      <c r="L35" s="1146" t="s">
        <v>1320</v>
      </c>
      <c r="M35" s="1275" t="e">
        <f>#REF!</f>
        <v>#REF!</v>
      </c>
      <c r="N35" s="1147" t="s">
        <v>1362</v>
      </c>
      <c r="O35" s="1147" t="s">
        <v>1363</v>
      </c>
      <c r="P35" s="1154"/>
    </row>
    <row r="36" spans="2:18" s="1149" customFormat="1" ht="20.100000000000001" customHeight="1">
      <c r="B36" s="1139">
        <f t="shared" si="0"/>
        <v>25</v>
      </c>
      <c r="C36" s="1140">
        <v>25</v>
      </c>
      <c r="D36" s="1141" t="e">
        <f>#REF!</f>
        <v>#REF!</v>
      </c>
      <c r="E36" s="1142" t="e">
        <f>#REF!</f>
        <v>#REF!</v>
      </c>
      <c r="F36" s="1152">
        <v>0.17100000000000001</v>
      </c>
      <c r="G36" s="1144" t="e">
        <f>#REF!</f>
        <v>#REF!</v>
      </c>
      <c r="H36" s="1289"/>
      <c r="I36" s="1268" t="e">
        <f>#REF!</f>
        <v>#REF!</v>
      </c>
      <c r="J36" s="1273">
        <v>5</v>
      </c>
      <c r="K36" s="1285" t="s">
        <v>1319</v>
      </c>
      <c r="L36" s="1146" t="s">
        <v>1320</v>
      </c>
      <c r="M36" s="1275" t="e">
        <f>#REF!</f>
        <v>#REF!</v>
      </c>
      <c r="N36" s="1147" t="s">
        <v>1364</v>
      </c>
      <c r="O36" s="1147" t="s">
        <v>1365</v>
      </c>
      <c r="P36" s="1154"/>
    </row>
    <row r="37" spans="2:18" s="1149" customFormat="1" ht="27.75" customHeight="1">
      <c r="B37" s="1139">
        <f t="shared" si="0"/>
        <v>26</v>
      </c>
      <c r="C37" s="1140">
        <v>26</v>
      </c>
      <c r="D37" s="1141" t="e">
        <f>#REF!</f>
        <v>#REF!</v>
      </c>
      <c r="E37" s="1142" t="e">
        <f>#REF!</f>
        <v>#REF!</v>
      </c>
      <c r="F37" s="1152">
        <v>0.33200000000000002</v>
      </c>
      <c r="G37" s="1144" t="e">
        <f>#REF!</f>
        <v>#REF!</v>
      </c>
      <c r="H37" s="1289"/>
      <c r="I37" s="1268" t="e">
        <f>#REF!</f>
        <v>#REF!</v>
      </c>
      <c r="J37" s="1273">
        <v>12</v>
      </c>
      <c r="K37" s="1285" t="s">
        <v>1319</v>
      </c>
      <c r="L37" s="1146" t="s">
        <v>1320</v>
      </c>
      <c r="M37" s="1275" t="e">
        <f>#REF!</f>
        <v>#REF!</v>
      </c>
      <c r="N37" s="1147" t="s">
        <v>1366</v>
      </c>
      <c r="O37" s="1147" t="s">
        <v>1367</v>
      </c>
      <c r="P37" s="1154"/>
    </row>
    <row r="38" spans="2:18" s="1149" customFormat="1" ht="25.5" customHeight="1">
      <c r="B38" s="1139">
        <f t="shared" si="0"/>
        <v>27</v>
      </c>
      <c r="C38" s="1140">
        <v>27</v>
      </c>
      <c r="D38" s="1141" t="e">
        <f>#REF!</f>
        <v>#REF!</v>
      </c>
      <c r="E38" s="1142" t="e">
        <f>#REF!</f>
        <v>#REF!</v>
      </c>
      <c r="F38" s="1152">
        <v>0.48</v>
      </c>
      <c r="G38" s="1144" t="e">
        <f>#REF!</f>
        <v>#REF!</v>
      </c>
      <c r="H38" s="1289"/>
      <c r="I38" s="1268" t="e">
        <f>#REF!</f>
        <v>#REF!</v>
      </c>
      <c r="J38" s="1273">
        <v>14</v>
      </c>
      <c r="K38" s="1285" t="s">
        <v>1319</v>
      </c>
      <c r="L38" s="1146" t="s">
        <v>1320</v>
      </c>
      <c r="M38" s="1275" t="e">
        <f>#REF!</f>
        <v>#REF!</v>
      </c>
      <c r="N38" s="1147" t="s">
        <v>1330</v>
      </c>
      <c r="O38" s="1147" t="s">
        <v>1367</v>
      </c>
      <c r="P38" s="1154"/>
    </row>
    <row r="39" spans="2:18" s="1149" customFormat="1" ht="25.5" customHeight="1">
      <c r="B39" s="1139">
        <f t="shared" si="0"/>
        <v>28</v>
      </c>
      <c r="C39" s="1140">
        <v>28</v>
      </c>
      <c r="D39" s="1141" t="e">
        <f>#REF!</f>
        <v>#REF!</v>
      </c>
      <c r="E39" s="1142" t="e">
        <f>#REF!</f>
        <v>#REF!</v>
      </c>
      <c r="F39" s="1152">
        <v>1.012</v>
      </c>
      <c r="G39" s="1144" t="e">
        <f>#REF!</f>
        <v>#REF!</v>
      </c>
      <c r="H39" s="1289"/>
      <c r="I39" s="1268" t="e">
        <f>#REF!</f>
        <v>#REF!</v>
      </c>
      <c r="J39" s="1273">
        <v>7</v>
      </c>
      <c r="K39" s="1285" t="s">
        <v>1319</v>
      </c>
      <c r="L39" s="1146" t="s">
        <v>1320</v>
      </c>
      <c r="M39" s="1275" t="e">
        <f>#REF!</f>
        <v>#REF!</v>
      </c>
      <c r="N39" s="1147" t="s">
        <v>1368</v>
      </c>
      <c r="O39" s="1147" t="s">
        <v>1369</v>
      </c>
      <c r="P39" s="1154"/>
      <c r="R39" s="1149" t="s">
        <v>1370</v>
      </c>
    </row>
    <row r="40" spans="2:18" s="1149" customFormat="1" ht="26.25" customHeight="1">
      <c r="B40" s="1139">
        <f t="shared" si="0"/>
        <v>29</v>
      </c>
      <c r="C40" s="1140">
        <v>29</v>
      </c>
      <c r="D40" s="1141" t="e">
        <f>#REF!</f>
        <v>#REF!</v>
      </c>
      <c r="E40" s="1142" t="e">
        <f>#REF!</f>
        <v>#REF!</v>
      </c>
      <c r="F40" s="1152">
        <v>0.97099999999999997</v>
      </c>
      <c r="G40" s="1144" t="e">
        <f>#REF!</f>
        <v>#REF!</v>
      </c>
      <c r="H40" s="1289"/>
      <c r="I40" s="1268" t="e">
        <f>#REF!</f>
        <v>#REF!</v>
      </c>
      <c r="J40" s="1273">
        <v>12.5</v>
      </c>
      <c r="K40" s="1285" t="s">
        <v>1319</v>
      </c>
      <c r="L40" s="1146" t="s">
        <v>1320</v>
      </c>
      <c r="M40" s="1275" t="e">
        <f>#REF!</f>
        <v>#REF!</v>
      </c>
      <c r="N40" s="1147" t="s">
        <v>1371</v>
      </c>
      <c r="O40" s="1147" t="s">
        <v>1372</v>
      </c>
      <c r="P40" s="1154"/>
    </row>
    <row r="41" spans="2:18" s="1149" customFormat="1" ht="30.75" customHeight="1">
      <c r="B41" s="1139">
        <f t="shared" si="0"/>
        <v>30</v>
      </c>
      <c r="C41" s="1140">
        <v>30</v>
      </c>
      <c r="D41" s="1141" t="e">
        <f>#REF!</f>
        <v>#REF!</v>
      </c>
      <c r="E41" s="1142" t="e">
        <f>#REF!</f>
        <v>#REF!</v>
      </c>
      <c r="F41" s="1156">
        <v>0.86099999999999999</v>
      </c>
      <c r="G41" s="1144" t="e">
        <f>#REF!</f>
        <v>#REF!</v>
      </c>
      <c r="H41" s="1289"/>
      <c r="I41" s="1268" t="e">
        <f>#REF!</f>
        <v>#REF!</v>
      </c>
      <c r="J41" s="1274">
        <v>5</v>
      </c>
      <c r="K41" s="1286" t="s">
        <v>1319</v>
      </c>
      <c r="L41" s="1159" t="s">
        <v>1320</v>
      </c>
      <c r="M41" s="1275" t="e">
        <f>#REF!</f>
        <v>#REF!</v>
      </c>
      <c r="N41" s="1147" t="str">
        <f>[3]survei!AJ39</f>
        <v>Pertigaan Selatan SMP Muhamadiyah</v>
      </c>
      <c r="O41" s="1147" t="str">
        <f>[3]survei!AM39</f>
        <v>Pertigaan Jl.Cahyana Baru</v>
      </c>
      <c r="P41" s="1154"/>
      <c r="R41" s="1149" t="s">
        <v>1373</v>
      </c>
    </row>
    <row r="42" spans="2:18" s="1149" customFormat="1" ht="25.5" customHeight="1">
      <c r="B42" s="1139">
        <f t="shared" si="0"/>
        <v>31</v>
      </c>
      <c r="C42" s="1140">
        <v>31</v>
      </c>
      <c r="D42" s="1141" t="e">
        <f>#REF!</f>
        <v>#REF!</v>
      </c>
      <c r="E42" s="1142" t="e">
        <f>#REF!</f>
        <v>#REF!</v>
      </c>
      <c r="F42" s="1152">
        <v>1.002</v>
      </c>
      <c r="G42" s="1144" t="e">
        <f>#REF!</f>
        <v>#REF!</v>
      </c>
      <c r="H42" s="1289"/>
      <c r="I42" s="1268" t="e">
        <f>#REF!</f>
        <v>#REF!</v>
      </c>
      <c r="J42" s="1273">
        <v>5.5</v>
      </c>
      <c r="K42" s="1285" t="s">
        <v>1319</v>
      </c>
      <c r="L42" s="1146" t="s">
        <v>1320</v>
      </c>
      <c r="M42" s="1275" t="e">
        <f>#REF!</f>
        <v>#REF!</v>
      </c>
      <c r="N42" s="1147" t="s">
        <v>1374</v>
      </c>
      <c r="O42" s="1147" t="s">
        <v>1375</v>
      </c>
      <c r="P42" s="1154"/>
    </row>
    <row r="43" spans="2:18" s="1149" customFormat="1" ht="20.100000000000001" customHeight="1">
      <c r="B43" s="1139">
        <f t="shared" si="0"/>
        <v>32</v>
      </c>
      <c r="C43" s="1140">
        <v>32</v>
      </c>
      <c r="D43" s="1141" t="e">
        <f>#REF!</f>
        <v>#REF!</v>
      </c>
      <c r="E43" s="1142" t="e">
        <f>#REF!</f>
        <v>#REF!</v>
      </c>
      <c r="F43" s="1152">
        <v>0.20399999999999999</v>
      </c>
      <c r="G43" s="1144" t="e">
        <f>#REF!</f>
        <v>#REF!</v>
      </c>
      <c r="H43" s="1289"/>
      <c r="I43" s="1268" t="e">
        <f>#REF!</f>
        <v>#REF!</v>
      </c>
      <c r="J43" s="1273">
        <v>5</v>
      </c>
      <c r="K43" s="1285" t="s">
        <v>1319</v>
      </c>
      <c r="L43" s="1146" t="s">
        <v>1320</v>
      </c>
      <c r="M43" s="1275" t="e">
        <f>#REF!</f>
        <v>#REF!</v>
      </c>
      <c r="N43" s="1147" t="s">
        <v>1324</v>
      </c>
      <c r="O43" s="1147" t="s">
        <v>1376</v>
      </c>
      <c r="P43" s="1154"/>
      <c r="R43" s="1149" t="s">
        <v>1377</v>
      </c>
    </row>
    <row r="44" spans="2:18" s="1149" customFormat="1" ht="20.100000000000001" customHeight="1">
      <c r="B44" s="1139">
        <f t="shared" si="0"/>
        <v>33</v>
      </c>
      <c r="C44" s="1140">
        <v>33</v>
      </c>
      <c r="D44" s="1141" t="e">
        <f>#REF!</f>
        <v>#REF!</v>
      </c>
      <c r="E44" s="1142" t="e">
        <f>#REF!</f>
        <v>#REF!</v>
      </c>
      <c r="F44" s="1152">
        <v>0.23799999999999999</v>
      </c>
      <c r="G44" s="1144" t="e">
        <f>#REF!</f>
        <v>#REF!</v>
      </c>
      <c r="H44" s="1289"/>
      <c r="I44" s="1268" t="e">
        <f>#REF!</f>
        <v>#REF!</v>
      </c>
      <c r="J44" s="1273">
        <v>5.5</v>
      </c>
      <c r="K44" s="1285" t="s">
        <v>1319</v>
      </c>
      <c r="L44" s="1146" t="s">
        <v>1320</v>
      </c>
      <c r="M44" s="1275" t="e">
        <f>#REF!</f>
        <v>#REF!</v>
      </c>
      <c r="N44" s="1147" t="s">
        <v>1378</v>
      </c>
      <c r="O44" s="1147" t="s">
        <v>1379</v>
      </c>
      <c r="P44" s="1154"/>
    </row>
    <row r="45" spans="2:18" s="1149" customFormat="1" ht="25.5" customHeight="1">
      <c r="B45" s="1139">
        <f>+B44+1</f>
        <v>34</v>
      </c>
      <c r="C45" s="1140">
        <v>34</v>
      </c>
      <c r="D45" s="1141" t="e">
        <f>#REF!</f>
        <v>#REF!</v>
      </c>
      <c r="E45" s="1142" t="e">
        <f>#REF!</f>
        <v>#REF!</v>
      </c>
      <c r="F45" s="1152">
        <v>0.36599999999999999</v>
      </c>
      <c r="G45" s="1144" t="e">
        <f>#REF!</f>
        <v>#REF!</v>
      </c>
      <c r="H45" s="1289"/>
      <c r="I45" s="1268" t="e">
        <f>#REF!</f>
        <v>#REF!</v>
      </c>
      <c r="J45" s="1273">
        <v>5.5</v>
      </c>
      <c r="K45" s="1285" t="s">
        <v>1319</v>
      </c>
      <c r="L45" s="1146" t="s">
        <v>1320</v>
      </c>
      <c r="M45" s="1275" t="e">
        <f>#REF!</f>
        <v>#REF!</v>
      </c>
      <c r="N45" s="1147" t="s">
        <v>1380</v>
      </c>
      <c r="O45" s="1147" t="s">
        <v>1381</v>
      </c>
      <c r="P45" s="1154"/>
      <c r="R45" s="1149" t="s">
        <v>1382</v>
      </c>
    </row>
    <row r="46" spans="2:18" s="1149" customFormat="1" ht="26.25" customHeight="1">
      <c r="B46" s="1139">
        <f t="shared" si="0"/>
        <v>35</v>
      </c>
      <c r="C46" s="1140">
        <v>35</v>
      </c>
      <c r="D46" s="1141" t="e">
        <f>#REF!</f>
        <v>#REF!</v>
      </c>
      <c r="E46" s="1142" t="e">
        <f>#REF!</f>
        <v>#REF!</v>
      </c>
      <c r="F46" s="1152">
        <v>0.129</v>
      </c>
      <c r="G46" s="1144" t="e">
        <f>#REF!</f>
        <v>#REF!</v>
      </c>
      <c r="H46" s="1289"/>
      <c r="I46" s="1268" t="e">
        <f>#REF!</f>
        <v>#REF!</v>
      </c>
      <c r="J46" s="1273">
        <v>5.5</v>
      </c>
      <c r="K46" s="1285" t="s">
        <v>1319</v>
      </c>
      <c r="L46" s="1146" t="s">
        <v>1320</v>
      </c>
      <c r="M46" s="1275" t="e">
        <f>#REF!</f>
        <v>#REF!</v>
      </c>
      <c r="N46" s="1147" t="s">
        <v>1383</v>
      </c>
      <c r="O46" s="1147" t="s">
        <v>1365</v>
      </c>
      <c r="P46" s="1154"/>
      <c r="R46" s="1149" t="s">
        <v>1384</v>
      </c>
    </row>
    <row r="47" spans="2:18" s="1149" customFormat="1" ht="20.100000000000001" customHeight="1">
      <c r="B47" s="1139">
        <f t="shared" si="0"/>
        <v>36</v>
      </c>
      <c r="C47" s="1140">
        <v>36</v>
      </c>
      <c r="D47" s="1141" t="e">
        <f>#REF!</f>
        <v>#REF!</v>
      </c>
      <c r="E47" s="1142" t="e">
        <f>#REF!</f>
        <v>#REF!</v>
      </c>
      <c r="F47" s="1152">
        <v>0.28000000000000003</v>
      </c>
      <c r="G47" s="1144" t="e">
        <f>#REF!</f>
        <v>#REF!</v>
      </c>
      <c r="H47" s="1289"/>
      <c r="I47" s="1268" t="e">
        <f>#REF!</f>
        <v>#REF!</v>
      </c>
      <c r="J47" s="1273">
        <v>6</v>
      </c>
      <c r="K47" s="1285" t="s">
        <v>1319</v>
      </c>
      <c r="L47" s="1146" t="s">
        <v>1320</v>
      </c>
      <c r="M47" s="1275" t="e">
        <f>#REF!</f>
        <v>#REF!</v>
      </c>
      <c r="N47" s="1147" t="s">
        <v>1385</v>
      </c>
      <c r="O47" s="1147" t="s">
        <v>1332</v>
      </c>
      <c r="P47" s="1154"/>
      <c r="R47" s="1149" t="s">
        <v>1384</v>
      </c>
    </row>
    <row r="48" spans="2:18" s="1149" customFormat="1" ht="27" customHeight="1">
      <c r="B48" s="1139">
        <f t="shared" si="0"/>
        <v>37</v>
      </c>
      <c r="C48" s="1140">
        <v>37</v>
      </c>
      <c r="D48" s="1141" t="e">
        <f>#REF!</f>
        <v>#REF!</v>
      </c>
      <c r="E48" s="1142" t="e">
        <f>#REF!</f>
        <v>#REF!</v>
      </c>
      <c r="F48" s="1152">
        <v>0.186</v>
      </c>
      <c r="G48" s="1144" t="e">
        <f>#REF!</f>
        <v>#REF!</v>
      </c>
      <c r="H48" s="1289"/>
      <c r="I48" s="1268" t="e">
        <f>#REF!</f>
        <v>#REF!</v>
      </c>
      <c r="J48" s="1273">
        <v>6</v>
      </c>
      <c r="K48" s="1285" t="s">
        <v>1319</v>
      </c>
      <c r="L48" s="1146" t="s">
        <v>1320</v>
      </c>
      <c r="M48" s="1275" t="e">
        <f>#REF!</f>
        <v>#REF!</v>
      </c>
      <c r="N48" s="1147" t="s">
        <v>1386</v>
      </c>
      <c r="O48" s="1147" t="s">
        <v>1387</v>
      </c>
      <c r="P48" s="1154"/>
      <c r="R48" s="1149" t="s">
        <v>1388</v>
      </c>
    </row>
    <row r="49" spans="2:18" s="1149" customFormat="1" ht="20.100000000000001" customHeight="1">
      <c r="B49" s="1139">
        <f t="shared" si="0"/>
        <v>38</v>
      </c>
      <c r="C49" s="1140">
        <v>38</v>
      </c>
      <c r="D49" s="1141" t="e">
        <f>#REF!</f>
        <v>#REF!</v>
      </c>
      <c r="E49" s="1142" t="e">
        <f>#REF!</f>
        <v>#REF!</v>
      </c>
      <c r="F49" s="1152">
        <v>0.27700000000000002</v>
      </c>
      <c r="G49" s="1144" t="e">
        <f>#REF!</f>
        <v>#REF!</v>
      </c>
      <c r="H49" s="1289"/>
      <c r="I49" s="1268" t="e">
        <f>#REF!</f>
        <v>#REF!</v>
      </c>
      <c r="J49" s="1273">
        <v>6</v>
      </c>
      <c r="K49" s="1285" t="s">
        <v>1319</v>
      </c>
      <c r="L49" s="1146" t="s">
        <v>1320</v>
      </c>
      <c r="M49" s="1275" t="e">
        <f>#REF!</f>
        <v>#REF!</v>
      </c>
      <c r="N49" s="1147" t="s">
        <v>1389</v>
      </c>
      <c r="O49" s="1147" t="s">
        <v>1390</v>
      </c>
      <c r="P49" s="1154"/>
      <c r="R49" s="1149" t="s">
        <v>1391</v>
      </c>
    </row>
    <row r="50" spans="2:18" s="1149" customFormat="1" ht="25.5" customHeight="1">
      <c r="B50" s="1139">
        <f t="shared" si="0"/>
        <v>39</v>
      </c>
      <c r="C50" s="1140">
        <v>39</v>
      </c>
      <c r="D50" s="1141" t="e">
        <f>#REF!</f>
        <v>#REF!</v>
      </c>
      <c r="E50" s="1142" t="e">
        <f>#REF!</f>
        <v>#REF!</v>
      </c>
      <c r="F50" s="1152">
        <v>0.496</v>
      </c>
      <c r="G50" s="1144" t="e">
        <f>#REF!</f>
        <v>#REF!</v>
      </c>
      <c r="H50" s="1289"/>
      <c r="I50" s="1268" t="e">
        <f>#REF!</f>
        <v>#REF!</v>
      </c>
      <c r="J50" s="1273">
        <v>6</v>
      </c>
      <c r="K50" s="1285" t="s">
        <v>1319</v>
      </c>
      <c r="L50" s="1146" t="s">
        <v>1320</v>
      </c>
      <c r="M50" s="1275" t="e">
        <f>#REF!</f>
        <v>#REF!</v>
      </c>
      <c r="N50" s="1147" t="s">
        <v>1392</v>
      </c>
      <c r="O50" s="1147" t="s">
        <v>1393</v>
      </c>
      <c r="P50" s="1154"/>
      <c r="R50" s="1149" t="s">
        <v>1391</v>
      </c>
    </row>
    <row r="51" spans="2:18" s="1149" customFormat="1" ht="25.5" customHeight="1">
      <c r="B51" s="1139">
        <f t="shared" si="0"/>
        <v>40</v>
      </c>
      <c r="C51" s="1140">
        <v>40</v>
      </c>
      <c r="D51" s="1141" t="e">
        <f>#REF!</f>
        <v>#REF!</v>
      </c>
      <c r="E51" s="1142" t="e">
        <f>#REF!</f>
        <v>#REF!</v>
      </c>
      <c r="F51" s="1152">
        <v>0.112</v>
      </c>
      <c r="G51" s="1144" t="e">
        <f>#REF!</f>
        <v>#REF!</v>
      </c>
      <c r="H51" s="1289"/>
      <c r="I51" s="1268" t="e">
        <f>#REF!</f>
        <v>#REF!</v>
      </c>
      <c r="J51" s="1273">
        <v>5.5</v>
      </c>
      <c r="K51" s="1285" t="s">
        <v>1319</v>
      </c>
      <c r="L51" s="1146" t="s">
        <v>1320</v>
      </c>
      <c r="M51" s="1275" t="e">
        <f>#REF!</f>
        <v>#REF!</v>
      </c>
      <c r="N51" s="1147" t="s">
        <v>1394</v>
      </c>
      <c r="O51" s="1147" t="s">
        <v>1395</v>
      </c>
      <c r="P51" s="1154"/>
    </row>
    <row r="52" spans="2:18" s="1149" customFormat="1" ht="20.100000000000001" customHeight="1">
      <c r="B52" s="1139">
        <f t="shared" si="0"/>
        <v>41</v>
      </c>
      <c r="C52" s="1140">
        <v>41</v>
      </c>
      <c r="D52" s="1141" t="e">
        <f>#REF!</f>
        <v>#REF!</v>
      </c>
      <c r="E52" s="1142" t="e">
        <f>#REF!</f>
        <v>#REF!</v>
      </c>
      <c r="F52" s="1152">
        <v>0.48299999999999998</v>
      </c>
      <c r="G52" s="1144" t="e">
        <f>#REF!</f>
        <v>#REF!</v>
      </c>
      <c r="H52" s="1289"/>
      <c r="I52" s="1268" t="e">
        <f>#REF!</f>
        <v>#REF!</v>
      </c>
      <c r="J52" s="1273">
        <v>6</v>
      </c>
      <c r="K52" s="1285" t="s">
        <v>1319</v>
      </c>
      <c r="L52" s="1146" t="s">
        <v>1320</v>
      </c>
      <c r="M52" s="1275" t="e">
        <f>#REF!</f>
        <v>#REF!</v>
      </c>
      <c r="N52" s="1147" t="s">
        <v>1396</v>
      </c>
      <c r="O52" s="1147" t="s">
        <v>1397</v>
      </c>
      <c r="P52" s="1154"/>
      <c r="R52" s="1149" t="s">
        <v>1398</v>
      </c>
    </row>
    <row r="53" spans="2:18" s="1149" customFormat="1" ht="20.100000000000001" customHeight="1">
      <c r="B53" s="1139">
        <f t="shared" si="0"/>
        <v>42</v>
      </c>
      <c r="C53" s="1140">
        <v>42</v>
      </c>
      <c r="D53" s="1141" t="e">
        <f>#REF!</f>
        <v>#REF!</v>
      </c>
      <c r="E53" s="1142" t="e">
        <f>#REF!</f>
        <v>#REF!</v>
      </c>
      <c r="F53" s="1152">
        <v>0.17100000000000001</v>
      </c>
      <c r="G53" s="1144" t="e">
        <f>#REF!</f>
        <v>#REF!</v>
      </c>
      <c r="H53" s="1289"/>
      <c r="I53" s="1268" t="e">
        <f>#REF!</f>
        <v>#REF!</v>
      </c>
      <c r="J53" s="1273">
        <v>6</v>
      </c>
      <c r="K53" s="1285" t="s">
        <v>1319</v>
      </c>
      <c r="L53" s="1146" t="s">
        <v>1320</v>
      </c>
      <c r="M53" s="1275" t="e">
        <f>#REF!</f>
        <v>#REF!</v>
      </c>
      <c r="N53" s="1147" t="s">
        <v>1399</v>
      </c>
      <c r="O53" s="1147" t="s">
        <v>1400</v>
      </c>
      <c r="P53" s="1154"/>
      <c r="R53" s="1149" t="s">
        <v>1398</v>
      </c>
    </row>
    <row r="54" spans="2:18" s="1149" customFormat="1" ht="27" customHeight="1">
      <c r="B54" s="1139">
        <f t="shared" si="0"/>
        <v>43</v>
      </c>
      <c r="C54" s="1140">
        <v>43</v>
      </c>
      <c r="D54" s="1141" t="e">
        <f>#REF!</f>
        <v>#REF!</v>
      </c>
      <c r="E54" s="1142" t="e">
        <f>#REF!</f>
        <v>#REF!</v>
      </c>
      <c r="F54" s="1152">
        <v>0.251</v>
      </c>
      <c r="G54" s="1144" t="e">
        <f>#REF!</f>
        <v>#REF!</v>
      </c>
      <c r="H54" s="1289"/>
      <c r="I54" s="1268" t="e">
        <f>#REF!</f>
        <v>#REF!</v>
      </c>
      <c r="J54" s="1273">
        <v>6.5</v>
      </c>
      <c r="K54" s="1285" t="s">
        <v>1319</v>
      </c>
      <c r="L54" s="1146" t="s">
        <v>1320</v>
      </c>
      <c r="M54" s="1275" t="e">
        <f>#REF!</f>
        <v>#REF!</v>
      </c>
      <c r="N54" s="1147" t="s">
        <v>1401</v>
      </c>
      <c r="O54" s="1147" t="s">
        <v>1402</v>
      </c>
      <c r="P54" s="1154"/>
      <c r="R54" s="1149" t="s">
        <v>1403</v>
      </c>
    </row>
    <row r="55" spans="2:18" s="1149" customFormat="1" ht="28.5" customHeight="1">
      <c r="B55" s="1139">
        <f t="shared" si="0"/>
        <v>44</v>
      </c>
      <c r="C55" s="1140">
        <v>44</v>
      </c>
      <c r="D55" s="1141" t="e">
        <f>#REF!</f>
        <v>#REF!</v>
      </c>
      <c r="E55" s="1142" t="e">
        <f>#REF!</f>
        <v>#REF!</v>
      </c>
      <c r="F55" s="1152">
        <v>0.39</v>
      </c>
      <c r="G55" s="1144" t="e">
        <f>#REF!</f>
        <v>#REF!</v>
      </c>
      <c r="H55" s="1289"/>
      <c r="I55" s="1268" t="e">
        <f>#REF!</f>
        <v>#REF!</v>
      </c>
      <c r="J55" s="1273">
        <v>5</v>
      </c>
      <c r="K55" s="1285" t="s">
        <v>1319</v>
      </c>
      <c r="L55" s="1146" t="s">
        <v>1320</v>
      </c>
      <c r="M55" s="1275" t="e">
        <f>#REF!</f>
        <v>#REF!</v>
      </c>
      <c r="N55" s="1147" t="s">
        <v>1404</v>
      </c>
      <c r="O55" s="1147" t="s">
        <v>1405</v>
      </c>
      <c r="P55" s="1154"/>
    </row>
    <row r="56" spans="2:18" s="1149" customFormat="1" ht="27.75" customHeight="1">
      <c r="B56" s="1139">
        <f t="shared" si="0"/>
        <v>45</v>
      </c>
      <c r="C56" s="1140">
        <v>45</v>
      </c>
      <c r="D56" s="1141" t="e">
        <f>#REF!</f>
        <v>#REF!</v>
      </c>
      <c r="E56" s="1142" t="e">
        <f>#REF!</f>
        <v>#REF!</v>
      </c>
      <c r="F56" s="1152">
        <v>0.3</v>
      </c>
      <c r="G56" s="1144" t="e">
        <f>#REF!</f>
        <v>#REF!</v>
      </c>
      <c r="H56" s="1289"/>
      <c r="I56" s="1268" t="e">
        <f>#REF!</f>
        <v>#REF!</v>
      </c>
      <c r="J56" s="1273">
        <v>5.5</v>
      </c>
      <c r="K56" s="1285" t="s">
        <v>1319</v>
      </c>
      <c r="L56" s="1146" t="s">
        <v>1320</v>
      </c>
      <c r="M56" s="1275" t="e">
        <f>#REF!</f>
        <v>#REF!</v>
      </c>
      <c r="N56" s="1147" t="s">
        <v>1406</v>
      </c>
      <c r="O56" s="1147" t="s">
        <v>1407</v>
      </c>
      <c r="P56" s="1154"/>
    </row>
    <row r="57" spans="2:18" s="1149" customFormat="1" ht="26.25" customHeight="1">
      <c r="B57" s="1139">
        <f>+B56+1</f>
        <v>46</v>
      </c>
      <c r="C57" s="1140">
        <v>46</v>
      </c>
      <c r="D57" s="1141" t="e">
        <f>#REF!</f>
        <v>#REF!</v>
      </c>
      <c r="E57" s="1142" t="e">
        <f>#REF!</f>
        <v>#REF!</v>
      </c>
      <c r="F57" s="1152">
        <v>0.82</v>
      </c>
      <c r="G57" s="1144" t="e">
        <f>#REF!</f>
        <v>#REF!</v>
      </c>
      <c r="H57" s="1289"/>
      <c r="I57" s="1268" t="e">
        <f>#REF!</f>
        <v>#REF!</v>
      </c>
      <c r="J57" s="1273">
        <v>6</v>
      </c>
      <c r="K57" s="1285" t="s">
        <v>1319</v>
      </c>
      <c r="L57" s="1146" t="s">
        <v>1320</v>
      </c>
      <c r="M57" s="1275" t="e">
        <f>#REF!</f>
        <v>#REF!</v>
      </c>
      <c r="N57" s="1147" t="s">
        <v>1405</v>
      </c>
      <c r="O57" s="1147" t="s">
        <v>1408</v>
      </c>
      <c r="P57" s="1154"/>
    </row>
    <row r="58" spans="2:18" s="1149" customFormat="1" ht="29.25" customHeight="1">
      <c r="B58" s="1139">
        <f t="shared" si="0"/>
        <v>47</v>
      </c>
      <c r="C58" s="1140">
        <v>47</v>
      </c>
      <c r="D58" s="1141" t="e">
        <f>#REF!</f>
        <v>#REF!</v>
      </c>
      <c r="E58" s="1142" t="e">
        <f>#REF!</f>
        <v>#REF!</v>
      </c>
      <c r="F58" s="1152">
        <v>0.83799999999999997</v>
      </c>
      <c r="G58" s="1144" t="e">
        <f>#REF!</f>
        <v>#REF!</v>
      </c>
      <c r="H58" s="1289"/>
      <c r="I58" s="1268" t="e">
        <f>#REF!</f>
        <v>#REF!</v>
      </c>
      <c r="J58" s="1273">
        <v>16</v>
      </c>
      <c r="K58" s="1285" t="s">
        <v>1319</v>
      </c>
      <c r="L58" s="1146" t="s">
        <v>1320</v>
      </c>
      <c r="M58" s="1275" t="e">
        <f>#REF!</f>
        <v>#REF!</v>
      </c>
      <c r="N58" s="1147" t="s">
        <v>1409</v>
      </c>
      <c r="O58" s="1147" t="s">
        <v>1341</v>
      </c>
      <c r="P58" s="1161"/>
    </row>
    <row r="59" spans="2:18" s="1149" customFormat="1" ht="20.100000000000001" customHeight="1">
      <c r="B59" s="1139">
        <f t="shared" si="0"/>
        <v>48</v>
      </c>
      <c r="C59" s="1140">
        <v>48</v>
      </c>
      <c r="D59" s="1141" t="e">
        <f>#REF!</f>
        <v>#REF!</v>
      </c>
      <c r="E59" s="1142" t="e">
        <f>#REF!</f>
        <v>#REF!</v>
      </c>
      <c r="F59" s="1152">
        <v>0.27500000000000002</v>
      </c>
      <c r="G59" s="1144" t="e">
        <f>#REF!</f>
        <v>#REF!</v>
      </c>
      <c r="H59" s="1289"/>
      <c r="I59" s="1268" t="e">
        <f>#REF!</f>
        <v>#REF!</v>
      </c>
      <c r="J59" s="1273">
        <v>5</v>
      </c>
      <c r="K59" s="1285" t="s">
        <v>1319</v>
      </c>
      <c r="L59" s="1146" t="s">
        <v>1320</v>
      </c>
      <c r="M59" s="1275" t="e">
        <f>#REF!</f>
        <v>#REF!</v>
      </c>
      <c r="N59" s="1147" t="s">
        <v>1410</v>
      </c>
      <c r="O59" s="1147" t="s">
        <v>1411</v>
      </c>
      <c r="P59" s="1161"/>
    </row>
    <row r="60" spans="2:18" s="1149" customFormat="1" ht="20.100000000000001" customHeight="1">
      <c r="B60" s="1139">
        <f t="shared" si="0"/>
        <v>49</v>
      </c>
      <c r="C60" s="1140">
        <v>49</v>
      </c>
      <c r="D60" s="1141" t="e">
        <f>#REF!</f>
        <v>#REF!</v>
      </c>
      <c r="E60" s="1142" t="e">
        <f>#REF!</f>
        <v>#REF!</v>
      </c>
      <c r="F60" s="1152">
        <v>1.762</v>
      </c>
      <c r="G60" s="1144" t="e">
        <f>#REF!</f>
        <v>#REF!</v>
      </c>
      <c r="H60" s="1289"/>
      <c r="I60" s="1268" t="e">
        <f>#REF!</f>
        <v>#REF!</v>
      </c>
      <c r="J60" s="1273">
        <v>20</v>
      </c>
      <c r="K60" s="1285" t="s">
        <v>1319</v>
      </c>
      <c r="L60" s="1146" t="s">
        <v>1320</v>
      </c>
      <c r="M60" s="1275" t="e">
        <f>#REF!</f>
        <v>#REF!</v>
      </c>
      <c r="N60" s="1147" t="s">
        <v>1412</v>
      </c>
      <c r="O60" s="1147" t="s">
        <v>1413</v>
      </c>
      <c r="P60" s="1161"/>
    </row>
    <row r="61" spans="2:18" s="1149" customFormat="1" ht="28.5" customHeight="1">
      <c r="B61" s="1139">
        <f t="shared" si="0"/>
        <v>50</v>
      </c>
      <c r="C61" s="1140">
        <v>50</v>
      </c>
      <c r="D61" s="1141" t="e">
        <f>#REF!</f>
        <v>#REF!</v>
      </c>
      <c r="E61" s="1142" t="e">
        <f>#REF!</f>
        <v>#REF!</v>
      </c>
      <c r="F61" s="1152">
        <v>1.367</v>
      </c>
      <c r="G61" s="1144" t="e">
        <f>#REF!</f>
        <v>#REF!</v>
      </c>
      <c r="H61" s="1289"/>
      <c r="I61" s="1268" t="e">
        <f>#REF!</f>
        <v>#REF!</v>
      </c>
      <c r="J61" s="1273">
        <v>18</v>
      </c>
      <c r="K61" s="1285" t="s">
        <v>1319</v>
      </c>
      <c r="L61" s="1146" t="s">
        <v>1320</v>
      </c>
      <c r="M61" s="1275" t="e">
        <f>#REF!</f>
        <v>#REF!</v>
      </c>
      <c r="N61" s="1147" t="s">
        <v>1414</v>
      </c>
      <c r="O61" s="1147" t="s">
        <v>1415</v>
      </c>
      <c r="P61" s="1161"/>
    </row>
    <row r="62" spans="2:18" s="1149" customFormat="1" ht="25.5" customHeight="1">
      <c r="B62" s="1139">
        <f t="shared" si="0"/>
        <v>51</v>
      </c>
      <c r="C62" s="1140">
        <v>51</v>
      </c>
      <c r="D62" s="1141" t="e">
        <f>#REF!</f>
        <v>#REF!</v>
      </c>
      <c r="E62" s="1142" t="e">
        <f>#REF!</f>
        <v>#REF!</v>
      </c>
      <c r="F62" s="1152">
        <v>0.26</v>
      </c>
      <c r="G62" s="1144" t="e">
        <f>#REF!</f>
        <v>#REF!</v>
      </c>
      <c r="H62" s="1289"/>
      <c r="I62" s="1268" t="e">
        <f>#REF!</f>
        <v>#REF!</v>
      </c>
      <c r="J62" s="1273">
        <v>6.5</v>
      </c>
      <c r="K62" s="1285" t="s">
        <v>1319</v>
      </c>
      <c r="L62" s="1146" t="s">
        <v>1320</v>
      </c>
      <c r="M62" s="1275" t="e">
        <f>#REF!</f>
        <v>#REF!</v>
      </c>
      <c r="N62" s="1147" t="s">
        <v>1416</v>
      </c>
      <c r="O62" s="1147" t="s">
        <v>1417</v>
      </c>
      <c r="P62" s="1148"/>
      <c r="R62" s="1149" t="s">
        <v>1391</v>
      </c>
    </row>
    <row r="63" spans="2:18" s="1149" customFormat="1" ht="26.25" customHeight="1">
      <c r="B63" s="1139">
        <f t="shared" si="0"/>
        <v>52</v>
      </c>
      <c r="C63" s="1140">
        <v>52</v>
      </c>
      <c r="D63" s="1141" t="e">
        <f>#REF!</f>
        <v>#REF!</v>
      </c>
      <c r="E63" s="1142" t="e">
        <f>#REF!</f>
        <v>#REF!</v>
      </c>
      <c r="F63" s="1152">
        <v>0.248</v>
      </c>
      <c r="G63" s="1144" t="e">
        <f>#REF!</f>
        <v>#REF!</v>
      </c>
      <c r="H63" s="1289"/>
      <c r="I63" s="1268" t="e">
        <f>#REF!</f>
        <v>#REF!</v>
      </c>
      <c r="J63" s="1273">
        <v>5</v>
      </c>
      <c r="K63" s="1285" t="s">
        <v>1319</v>
      </c>
      <c r="L63" s="1146" t="s">
        <v>1320</v>
      </c>
      <c r="M63" s="1275" t="e">
        <f>#REF!</f>
        <v>#REF!</v>
      </c>
      <c r="N63" s="1147" t="s">
        <v>1418</v>
      </c>
      <c r="O63" s="1147" t="s">
        <v>1419</v>
      </c>
      <c r="P63" s="1154"/>
    </row>
    <row r="64" spans="2:18" s="1149" customFormat="1" ht="26.25" customHeight="1">
      <c r="B64" s="1139">
        <f t="shared" si="0"/>
        <v>53</v>
      </c>
      <c r="C64" s="1140">
        <v>53</v>
      </c>
      <c r="D64" s="1141" t="e">
        <f>#REF!</f>
        <v>#REF!</v>
      </c>
      <c r="E64" s="1142" t="e">
        <f>#REF!</f>
        <v>#REF!</v>
      </c>
      <c r="F64" s="1152">
        <v>0.69499999999999995</v>
      </c>
      <c r="G64" s="1144" t="e">
        <f>#REF!</f>
        <v>#REF!</v>
      </c>
      <c r="H64" s="1289"/>
      <c r="I64" s="1268" t="e">
        <f>#REF!</f>
        <v>#REF!</v>
      </c>
      <c r="J64" s="1273">
        <v>7</v>
      </c>
      <c r="K64" s="1285" t="s">
        <v>1319</v>
      </c>
      <c r="L64" s="1146" t="s">
        <v>1320</v>
      </c>
      <c r="M64" s="1275" t="e">
        <f>#REF!</f>
        <v>#REF!</v>
      </c>
      <c r="N64" s="1147" t="s">
        <v>1420</v>
      </c>
      <c r="O64" s="1147" t="s">
        <v>1421</v>
      </c>
      <c r="P64" s="1154"/>
    </row>
    <row r="65" spans="2:18" s="1149" customFormat="1" ht="27" customHeight="1">
      <c r="B65" s="1139">
        <f t="shared" si="0"/>
        <v>54</v>
      </c>
      <c r="C65" s="1140">
        <v>54</v>
      </c>
      <c r="D65" s="1141" t="e">
        <f>#REF!</f>
        <v>#REF!</v>
      </c>
      <c r="E65" s="1142" t="e">
        <f>#REF!</f>
        <v>#REF!</v>
      </c>
      <c r="F65" s="1152">
        <v>0.19400000000000001</v>
      </c>
      <c r="G65" s="1144" t="e">
        <f>#REF!</f>
        <v>#REF!</v>
      </c>
      <c r="H65" s="1289"/>
      <c r="I65" s="1268" t="e">
        <f>#REF!</f>
        <v>#REF!</v>
      </c>
      <c r="J65" s="1273">
        <v>6.5</v>
      </c>
      <c r="K65" s="1285" t="s">
        <v>2174</v>
      </c>
      <c r="L65" s="1146" t="s">
        <v>1320</v>
      </c>
      <c r="M65" s="1275" t="e">
        <f>#REF!</f>
        <v>#REF!</v>
      </c>
      <c r="N65" s="1147" t="s">
        <v>1422</v>
      </c>
      <c r="O65" s="1147" t="s">
        <v>1423</v>
      </c>
      <c r="P65" s="1154"/>
      <c r="R65" s="1149" t="s">
        <v>1424</v>
      </c>
    </row>
    <row r="66" spans="2:18" s="1149" customFormat="1" ht="20.100000000000001" customHeight="1">
      <c r="B66" s="1139">
        <f t="shared" si="0"/>
        <v>55</v>
      </c>
      <c r="C66" s="1140">
        <v>55</v>
      </c>
      <c r="D66" s="1141" t="e">
        <f>#REF!</f>
        <v>#REF!</v>
      </c>
      <c r="E66" s="1142" t="e">
        <f>#REF!</f>
        <v>#REF!</v>
      </c>
      <c r="F66" s="1152">
        <v>0.28499999999999998</v>
      </c>
      <c r="G66" s="1144" t="e">
        <f>#REF!</f>
        <v>#REF!</v>
      </c>
      <c r="H66" s="1289"/>
      <c r="I66" s="1268" t="e">
        <f>#REF!</f>
        <v>#REF!</v>
      </c>
      <c r="J66" s="1273">
        <v>3.5</v>
      </c>
      <c r="K66" s="1285" t="s">
        <v>2174</v>
      </c>
      <c r="L66" s="1146" t="s">
        <v>1320</v>
      </c>
      <c r="M66" s="1275" t="e">
        <f>#REF!</f>
        <v>#REF!</v>
      </c>
      <c r="N66" s="1147" t="s">
        <v>1425</v>
      </c>
      <c r="O66" s="1147" t="s">
        <v>1426</v>
      </c>
      <c r="P66" s="1154"/>
    </row>
    <row r="67" spans="2:18" s="1149" customFormat="1" ht="26.25" customHeight="1">
      <c r="B67" s="1139">
        <f t="shared" si="0"/>
        <v>56</v>
      </c>
      <c r="C67" s="1140">
        <v>56</v>
      </c>
      <c r="D67" s="1141" t="e">
        <f>#REF!</f>
        <v>#REF!</v>
      </c>
      <c r="E67" s="1142" t="e">
        <f>#REF!</f>
        <v>#REF!</v>
      </c>
      <c r="F67" s="1152">
        <v>0.20499999999999999</v>
      </c>
      <c r="G67" s="1144" t="e">
        <f>#REF!</f>
        <v>#REF!</v>
      </c>
      <c r="H67" s="1289"/>
      <c r="I67" s="1268" t="e">
        <f>#REF!</f>
        <v>#REF!</v>
      </c>
      <c r="J67" s="1273">
        <v>4.5</v>
      </c>
      <c r="K67" s="1285" t="s">
        <v>2174</v>
      </c>
      <c r="L67" s="1146" t="s">
        <v>1320</v>
      </c>
      <c r="M67" s="1275" t="e">
        <f>#REF!</f>
        <v>#REF!</v>
      </c>
      <c r="N67" s="1147" t="s">
        <v>1427</v>
      </c>
      <c r="O67" s="1147" t="s">
        <v>1428</v>
      </c>
      <c r="P67" s="1154"/>
    </row>
    <row r="68" spans="2:18" s="1149" customFormat="1" ht="26.25" customHeight="1">
      <c r="B68" s="1139">
        <f t="shared" si="0"/>
        <v>57</v>
      </c>
      <c r="C68" s="1140">
        <v>57</v>
      </c>
      <c r="D68" s="1141" t="e">
        <f>#REF!</f>
        <v>#REF!</v>
      </c>
      <c r="E68" s="1142" t="e">
        <f>#REF!</f>
        <v>#REF!</v>
      </c>
      <c r="F68" s="1152">
        <v>9.1999999999999998E-2</v>
      </c>
      <c r="G68" s="1144" t="e">
        <f>#REF!</f>
        <v>#REF!</v>
      </c>
      <c r="H68" s="1289"/>
      <c r="I68" s="1268" t="e">
        <f>#REF!</f>
        <v>#REF!</v>
      </c>
      <c r="J68" s="1273">
        <v>4</v>
      </c>
      <c r="K68" s="1285" t="s">
        <v>2174</v>
      </c>
      <c r="L68" s="1146" t="s">
        <v>1320</v>
      </c>
      <c r="M68" s="1275" t="e">
        <f>#REF!</f>
        <v>#REF!</v>
      </c>
      <c r="N68" s="1147" t="s">
        <v>1429</v>
      </c>
      <c r="O68" s="1147" t="s">
        <v>1430</v>
      </c>
      <c r="P68" s="1154"/>
    </row>
    <row r="69" spans="2:18" s="1149" customFormat="1" ht="25.5" customHeight="1">
      <c r="B69" s="1139">
        <f t="shared" si="0"/>
        <v>58</v>
      </c>
      <c r="C69" s="1140">
        <v>58</v>
      </c>
      <c r="D69" s="1141" t="e">
        <f>#REF!</f>
        <v>#REF!</v>
      </c>
      <c r="E69" s="1142" t="e">
        <f>#REF!</f>
        <v>#REF!</v>
      </c>
      <c r="F69" s="1152">
        <v>9.0999999999999998E-2</v>
      </c>
      <c r="G69" s="1144" t="e">
        <f>#REF!</f>
        <v>#REF!</v>
      </c>
      <c r="H69" s="1289"/>
      <c r="I69" s="1268" t="e">
        <f>#REF!</f>
        <v>#REF!</v>
      </c>
      <c r="J69" s="1273">
        <v>4</v>
      </c>
      <c r="K69" s="1285" t="s">
        <v>2174</v>
      </c>
      <c r="L69" s="1146" t="s">
        <v>1320</v>
      </c>
      <c r="M69" s="1275" t="e">
        <f>#REF!</f>
        <v>#REF!</v>
      </c>
      <c r="N69" s="1147" t="s">
        <v>1431</v>
      </c>
      <c r="O69" s="1147" t="s">
        <v>1430</v>
      </c>
      <c r="P69" s="1154"/>
    </row>
    <row r="70" spans="2:18" s="1149" customFormat="1" ht="20.100000000000001" customHeight="1">
      <c r="B70" s="1139">
        <f>+B69+1</f>
        <v>59</v>
      </c>
      <c r="C70" s="1140">
        <v>59</v>
      </c>
      <c r="D70" s="1141" t="e">
        <f>#REF!</f>
        <v>#REF!</v>
      </c>
      <c r="E70" s="1142" t="e">
        <f>#REF!</f>
        <v>#REF!</v>
      </c>
      <c r="F70" s="1152">
        <v>8.8999999999999996E-2</v>
      </c>
      <c r="G70" s="1144" t="e">
        <f>#REF!</f>
        <v>#REF!</v>
      </c>
      <c r="H70" s="1289"/>
      <c r="I70" s="1268" t="e">
        <f>#REF!</f>
        <v>#REF!</v>
      </c>
      <c r="J70" s="1273">
        <v>4</v>
      </c>
      <c r="K70" s="1285" t="s">
        <v>2174</v>
      </c>
      <c r="L70" s="1146" t="s">
        <v>1320</v>
      </c>
      <c r="M70" s="1275" t="e">
        <f>#REF!</f>
        <v>#REF!</v>
      </c>
      <c r="N70" s="1147" t="s">
        <v>1432</v>
      </c>
      <c r="O70" s="1147" t="s">
        <v>1433</v>
      </c>
      <c r="P70" s="1154"/>
    </row>
    <row r="71" spans="2:18" s="1149" customFormat="1" ht="26.25" customHeight="1">
      <c r="B71" s="1139">
        <f t="shared" si="0"/>
        <v>60</v>
      </c>
      <c r="C71" s="1140">
        <v>60</v>
      </c>
      <c r="D71" s="1141" t="e">
        <f>#REF!</f>
        <v>#REF!</v>
      </c>
      <c r="E71" s="1142" t="e">
        <f>#REF!</f>
        <v>#REF!</v>
      </c>
      <c r="F71" s="1152">
        <v>0.38800000000000001</v>
      </c>
      <c r="G71" s="1144" t="e">
        <f>#REF!</f>
        <v>#REF!</v>
      </c>
      <c r="H71" s="1289"/>
      <c r="I71" s="1268" t="e">
        <f>#REF!</f>
        <v>#REF!</v>
      </c>
      <c r="J71" s="1273">
        <v>6</v>
      </c>
      <c r="K71" s="1285" t="s">
        <v>2174</v>
      </c>
      <c r="L71" s="1146" t="s">
        <v>1320</v>
      </c>
      <c r="M71" s="1275" t="e">
        <f>#REF!</f>
        <v>#REF!</v>
      </c>
      <c r="N71" s="1147" t="s">
        <v>1434</v>
      </c>
      <c r="O71" s="1147" t="s">
        <v>1435</v>
      </c>
      <c r="P71" s="1154"/>
    </row>
    <row r="72" spans="2:18" s="1149" customFormat="1" ht="26.25" customHeight="1">
      <c r="B72" s="1139">
        <f t="shared" si="0"/>
        <v>61</v>
      </c>
      <c r="C72" s="1140">
        <v>61</v>
      </c>
      <c r="D72" s="1141" t="e">
        <f>#REF!</f>
        <v>#REF!</v>
      </c>
      <c r="E72" s="1142" t="e">
        <f>#REF!</f>
        <v>#REF!</v>
      </c>
      <c r="F72" s="1152">
        <v>0.64700000000000002</v>
      </c>
      <c r="G72" s="1144" t="e">
        <f>#REF!</f>
        <v>#REF!</v>
      </c>
      <c r="H72" s="1289"/>
      <c r="I72" s="1268" t="e">
        <f>#REF!</f>
        <v>#REF!</v>
      </c>
      <c r="J72" s="1273">
        <v>5.5</v>
      </c>
      <c r="K72" s="1285" t="s">
        <v>2175</v>
      </c>
      <c r="L72" s="1146" t="s">
        <v>1320</v>
      </c>
      <c r="M72" s="1275" t="e">
        <f>#REF!</f>
        <v>#REF!</v>
      </c>
      <c r="N72" s="1147" t="s">
        <v>1436</v>
      </c>
      <c r="O72" s="1147" t="s">
        <v>1437</v>
      </c>
      <c r="P72" s="1154"/>
    </row>
    <row r="73" spans="2:18" s="1149" customFormat="1" ht="28.5" customHeight="1">
      <c r="B73" s="1139">
        <f t="shared" si="0"/>
        <v>62</v>
      </c>
      <c r="C73" s="1140">
        <v>62</v>
      </c>
      <c r="D73" s="1141" t="e">
        <f>#REF!</f>
        <v>#REF!</v>
      </c>
      <c r="E73" s="1142" t="e">
        <f>#REF!</f>
        <v>#REF!</v>
      </c>
      <c r="F73" s="1152">
        <v>0.30099999999999999</v>
      </c>
      <c r="G73" s="1144" t="e">
        <f>#REF!</f>
        <v>#REF!</v>
      </c>
      <c r="H73" s="1289"/>
      <c r="I73" s="1268" t="e">
        <f>#REF!</f>
        <v>#REF!</v>
      </c>
      <c r="J73" s="1273">
        <v>6</v>
      </c>
      <c r="K73" s="1285" t="s">
        <v>1319</v>
      </c>
      <c r="L73" s="1146" t="s">
        <v>1320</v>
      </c>
      <c r="M73" s="1275" t="e">
        <f>#REF!</f>
        <v>#REF!</v>
      </c>
      <c r="N73" s="1147" t="s">
        <v>1438</v>
      </c>
      <c r="O73" s="1147" t="s">
        <v>1439</v>
      </c>
      <c r="P73" s="1154"/>
      <c r="R73" s="1149" t="s">
        <v>1440</v>
      </c>
    </row>
    <row r="74" spans="2:18" s="1149" customFormat="1" ht="27" customHeight="1">
      <c r="B74" s="1139">
        <f t="shared" si="0"/>
        <v>63</v>
      </c>
      <c r="C74" s="1140">
        <v>63</v>
      </c>
      <c r="D74" s="1141" t="e">
        <f>#REF!</f>
        <v>#REF!</v>
      </c>
      <c r="E74" s="1142" t="e">
        <f>#REF!</f>
        <v>#REF!</v>
      </c>
      <c r="F74" s="1152">
        <v>0.439</v>
      </c>
      <c r="G74" s="1144" t="e">
        <f>#REF!</f>
        <v>#REF!</v>
      </c>
      <c r="H74" s="1289"/>
      <c r="I74" s="1268" t="e">
        <f>#REF!</f>
        <v>#REF!</v>
      </c>
      <c r="J74" s="1273">
        <v>5</v>
      </c>
      <c r="K74" s="1285" t="s">
        <v>1319</v>
      </c>
      <c r="L74" s="1146" t="s">
        <v>1320</v>
      </c>
      <c r="M74" s="1275" t="e">
        <f>#REF!</f>
        <v>#REF!</v>
      </c>
      <c r="N74" s="1147" t="s">
        <v>1441</v>
      </c>
      <c r="O74" s="1147" t="s">
        <v>1442</v>
      </c>
      <c r="P74" s="1154"/>
    </row>
    <row r="75" spans="2:18" s="1149" customFormat="1" ht="20.100000000000001" customHeight="1">
      <c r="B75" s="1139">
        <f t="shared" si="0"/>
        <v>64</v>
      </c>
      <c r="C75" s="1140">
        <v>64</v>
      </c>
      <c r="D75" s="1141" t="e">
        <f>#REF!</f>
        <v>#REF!</v>
      </c>
      <c r="E75" s="1142" t="e">
        <f>#REF!</f>
        <v>#REF!</v>
      </c>
      <c r="F75" s="1152">
        <v>0.15</v>
      </c>
      <c r="G75" s="1144" t="e">
        <f>#REF!</f>
        <v>#REF!</v>
      </c>
      <c r="H75" s="1289"/>
      <c r="I75" s="1268" t="e">
        <f>#REF!</f>
        <v>#REF!</v>
      </c>
      <c r="J75" s="1273">
        <v>5</v>
      </c>
      <c r="K75" s="1285" t="s">
        <v>1319</v>
      </c>
      <c r="L75" s="1146" t="s">
        <v>1320</v>
      </c>
      <c r="M75" s="1275" t="e">
        <f>#REF!</f>
        <v>#REF!</v>
      </c>
      <c r="N75" s="1147" t="s">
        <v>1443</v>
      </c>
      <c r="O75" s="1147" t="s">
        <v>1444</v>
      </c>
      <c r="P75" s="1154"/>
    </row>
    <row r="76" spans="2:18" s="1149" customFormat="1" ht="20.100000000000001" customHeight="1">
      <c r="B76" s="1139">
        <f t="shared" si="0"/>
        <v>65</v>
      </c>
      <c r="C76" s="1140">
        <v>65</v>
      </c>
      <c r="D76" s="1141" t="e">
        <f>#REF!</f>
        <v>#REF!</v>
      </c>
      <c r="E76" s="1142" t="e">
        <f>#REF!</f>
        <v>#REF!</v>
      </c>
      <c r="F76" s="1152">
        <v>0.34100000000000003</v>
      </c>
      <c r="G76" s="1144" t="e">
        <f>#REF!</f>
        <v>#REF!</v>
      </c>
      <c r="H76" s="1289"/>
      <c r="I76" s="1268" t="e">
        <f>#REF!</f>
        <v>#REF!</v>
      </c>
      <c r="J76" s="1273">
        <v>5</v>
      </c>
      <c r="K76" s="1285" t="s">
        <v>1319</v>
      </c>
      <c r="L76" s="1146" t="s">
        <v>1320</v>
      </c>
      <c r="M76" s="1275" t="e">
        <f>#REF!</f>
        <v>#REF!</v>
      </c>
      <c r="N76" s="1147" t="s">
        <v>1445</v>
      </c>
      <c r="O76" s="1147" t="s">
        <v>1446</v>
      </c>
      <c r="P76" s="1154"/>
    </row>
    <row r="77" spans="2:18" s="1149" customFormat="1" ht="27.75" customHeight="1">
      <c r="B77" s="1139">
        <f t="shared" si="0"/>
        <v>66</v>
      </c>
      <c r="C77" s="1140">
        <v>66</v>
      </c>
      <c r="D77" s="1141" t="e">
        <f>#REF!</f>
        <v>#REF!</v>
      </c>
      <c r="E77" s="1142" t="e">
        <f>#REF!</f>
        <v>#REF!</v>
      </c>
      <c r="F77" s="1152">
        <v>0.56799999999999995</v>
      </c>
      <c r="G77" s="1144" t="e">
        <f>#REF!</f>
        <v>#REF!</v>
      </c>
      <c r="H77" s="1289"/>
      <c r="I77" s="1268" t="e">
        <f>#REF!</f>
        <v>#REF!</v>
      </c>
      <c r="J77" s="1273">
        <v>5</v>
      </c>
      <c r="K77" s="1285" t="s">
        <v>1319</v>
      </c>
      <c r="L77" s="1146" t="s">
        <v>1320</v>
      </c>
      <c r="M77" s="1275" t="e">
        <f>#REF!</f>
        <v>#REF!</v>
      </c>
      <c r="N77" s="1147" t="s">
        <v>1447</v>
      </c>
      <c r="O77" s="1147" t="s">
        <v>1448</v>
      </c>
      <c r="P77" s="1154"/>
    </row>
    <row r="78" spans="2:18" s="1149" customFormat="1" ht="27.75" customHeight="1">
      <c r="B78" s="1139">
        <f>+B77+1</f>
        <v>67</v>
      </c>
      <c r="C78" s="1140">
        <v>67</v>
      </c>
      <c r="D78" s="1141" t="e">
        <f>#REF!</f>
        <v>#REF!</v>
      </c>
      <c r="E78" s="1142" t="e">
        <f>#REF!</f>
        <v>#REF!</v>
      </c>
      <c r="F78" s="1162">
        <v>0.27400000000000002</v>
      </c>
      <c r="G78" s="1144" t="e">
        <f>#REF!</f>
        <v>#REF!</v>
      </c>
      <c r="H78" s="1289"/>
      <c r="I78" s="1268" t="e">
        <f>#REF!</f>
        <v>#REF!</v>
      </c>
      <c r="J78" s="1273">
        <v>6.5</v>
      </c>
      <c r="K78" s="1285" t="s">
        <v>1319</v>
      </c>
      <c r="L78" s="1146" t="s">
        <v>1320</v>
      </c>
      <c r="M78" s="1275" t="e">
        <f>#REF!</f>
        <v>#REF!</v>
      </c>
      <c r="N78" s="1147" t="s">
        <v>1449</v>
      </c>
      <c r="O78" s="1147" t="s">
        <v>1450</v>
      </c>
      <c r="P78" s="1154"/>
    </row>
    <row r="79" spans="2:18" s="1149" customFormat="1" ht="29.25" customHeight="1">
      <c r="B79" s="1139">
        <f>+B78+1</f>
        <v>68</v>
      </c>
      <c r="C79" s="1140">
        <v>68</v>
      </c>
      <c r="D79" s="1141" t="e">
        <f>#REF!</f>
        <v>#REF!</v>
      </c>
      <c r="E79" s="1142" t="e">
        <f>#REF!</f>
        <v>#REF!</v>
      </c>
      <c r="F79" s="1152">
        <v>0.39100000000000001</v>
      </c>
      <c r="G79" s="1144" t="e">
        <f>#REF!</f>
        <v>#REF!</v>
      </c>
      <c r="H79" s="1289"/>
      <c r="I79" s="1268" t="e">
        <f>#REF!</f>
        <v>#REF!</v>
      </c>
      <c r="J79" s="1273">
        <v>6.5</v>
      </c>
      <c r="K79" s="1285" t="s">
        <v>1319</v>
      </c>
      <c r="L79" s="1146" t="s">
        <v>1320</v>
      </c>
      <c r="M79" s="1275" t="e">
        <f>#REF!</f>
        <v>#REF!</v>
      </c>
      <c r="N79" s="1147" t="s">
        <v>1451</v>
      </c>
      <c r="O79" s="1147" t="s">
        <v>1452</v>
      </c>
      <c r="P79" s="1154"/>
    </row>
    <row r="80" spans="2:18" s="1149" customFormat="1" ht="26.25" customHeight="1">
      <c r="B80" s="1139">
        <f>+B79+1</f>
        <v>69</v>
      </c>
      <c r="C80" s="1140">
        <v>69</v>
      </c>
      <c r="D80" s="1141" t="e">
        <f>#REF!</f>
        <v>#REF!</v>
      </c>
      <c r="E80" s="1142" t="e">
        <f>#REF!</f>
        <v>#REF!</v>
      </c>
      <c r="F80" s="1152">
        <v>0.157</v>
      </c>
      <c r="G80" s="1144" t="e">
        <f>#REF!</f>
        <v>#REF!</v>
      </c>
      <c r="H80" s="1289"/>
      <c r="I80" s="1268" t="e">
        <f>#REF!</f>
        <v>#REF!</v>
      </c>
      <c r="J80" s="1273">
        <v>5</v>
      </c>
      <c r="K80" s="1285" t="s">
        <v>1319</v>
      </c>
      <c r="L80" s="1146" t="s">
        <v>1320</v>
      </c>
      <c r="M80" s="1275" t="e">
        <f>#REF!</f>
        <v>#REF!</v>
      </c>
      <c r="N80" s="1147" t="s">
        <v>1453</v>
      </c>
      <c r="O80" s="1147" t="s">
        <v>1454</v>
      </c>
      <c r="P80" s="1154"/>
    </row>
    <row r="81" spans="2:19" s="1149" customFormat="1" ht="20.100000000000001" customHeight="1">
      <c r="B81" s="1139">
        <f>+B80+1</f>
        <v>70</v>
      </c>
      <c r="C81" s="1140">
        <v>70</v>
      </c>
      <c r="D81" s="1141" t="e">
        <f>#REF!</f>
        <v>#REF!</v>
      </c>
      <c r="E81" s="1142" t="e">
        <f>#REF!</f>
        <v>#REF!</v>
      </c>
      <c r="F81" s="1152">
        <v>0.29699999999999999</v>
      </c>
      <c r="G81" s="1144" t="e">
        <f>#REF!</f>
        <v>#REF!</v>
      </c>
      <c r="H81" s="1289"/>
      <c r="I81" s="1268" t="e">
        <f>#REF!</f>
        <v>#REF!</v>
      </c>
      <c r="J81" s="1273">
        <v>10</v>
      </c>
      <c r="K81" s="1285" t="s">
        <v>1319</v>
      </c>
      <c r="L81" s="1146" t="s">
        <v>1320</v>
      </c>
      <c r="M81" s="1275" t="e">
        <f>#REF!</f>
        <v>#REF!</v>
      </c>
      <c r="N81" s="1147" t="s">
        <v>1455</v>
      </c>
      <c r="O81" s="1147" t="s">
        <v>1456</v>
      </c>
      <c r="P81" s="1154"/>
      <c r="R81" s="1149" t="s">
        <v>1457</v>
      </c>
    </row>
    <row r="82" spans="2:19" s="1149" customFormat="1" ht="28.5" customHeight="1">
      <c r="B82" s="1139">
        <f>+B81+1</f>
        <v>71</v>
      </c>
      <c r="C82" s="1140">
        <v>71</v>
      </c>
      <c r="D82" s="1141" t="e">
        <f>#REF!</f>
        <v>#REF!</v>
      </c>
      <c r="E82" s="1142" t="e">
        <f>#REF!</f>
        <v>#REF!</v>
      </c>
      <c r="F82" s="1152">
        <v>2.839</v>
      </c>
      <c r="G82" s="1144" t="e">
        <f>#REF!</f>
        <v>#REF!</v>
      </c>
      <c r="H82" s="1289"/>
      <c r="I82" s="1268" t="e">
        <f>#REF!</f>
        <v>#REF!</v>
      </c>
      <c r="J82" s="1273">
        <v>6</v>
      </c>
      <c r="K82" s="1285" t="s">
        <v>1319</v>
      </c>
      <c r="L82" s="1146" t="s">
        <v>1320</v>
      </c>
      <c r="M82" s="1275" t="e">
        <f>#REF!</f>
        <v>#REF!</v>
      </c>
      <c r="N82" s="1147" t="s">
        <v>1458</v>
      </c>
      <c r="O82" s="1147" t="s">
        <v>1459</v>
      </c>
      <c r="P82" s="1154"/>
    </row>
    <row r="83" spans="2:19" s="1149" customFormat="1" ht="27.75" customHeight="1">
      <c r="B83" s="1139">
        <f t="shared" ref="B83:B105" si="1">+B82+1</f>
        <v>72</v>
      </c>
      <c r="C83" s="1140">
        <v>72</v>
      </c>
      <c r="D83" s="1141" t="e">
        <f>#REF!</f>
        <v>#REF!</v>
      </c>
      <c r="E83" s="1142" t="e">
        <f>#REF!</f>
        <v>#REF!</v>
      </c>
      <c r="F83" s="1152">
        <v>2.222</v>
      </c>
      <c r="G83" s="1144" t="e">
        <f>#REF!</f>
        <v>#REF!</v>
      </c>
      <c r="H83" s="1289"/>
      <c r="I83" s="1268" t="e">
        <f>#REF!</f>
        <v>#REF!</v>
      </c>
      <c r="J83" s="1273">
        <v>6</v>
      </c>
      <c r="K83" s="1285" t="s">
        <v>1319</v>
      </c>
      <c r="L83" s="1146" t="s">
        <v>1320</v>
      </c>
      <c r="M83" s="1275" t="e">
        <f>#REF!</f>
        <v>#REF!</v>
      </c>
      <c r="N83" s="1147" t="s">
        <v>1460</v>
      </c>
      <c r="O83" s="1147" t="s">
        <v>1461</v>
      </c>
      <c r="P83" s="1154"/>
      <c r="R83" s="1149" t="s">
        <v>1462</v>
      </c>
    </row>
    <row r="84" spans="2:19" s="1149" customFormat="1" ht="20.100000000000001" customHeight="1">
      <c r="B84" s="1139">
        <f t="shared" si="1"/>
        <v>73</v>
      </c>
      <c r="C84" s="1140">
        <v>73</v>
      </c>
      <c r="D84" s="1141" t="e">
        <f>#REF!</f>
        <v>#REF!</v>
      </c>
      <c r="E84" s="1142" t="e">
        <f>#REF!</f>
        <v>#REF!</v>
      </c>
      <c r="F84" s="1152">
        <v>1.843</v>
      </c>
      <c r="G84" s="1144" t="e">
        <f>#REF!</f>
        <v>#REF!</v>
      </c>
      <c r="H84" s="1289"/>
      <c r="I84" s="1268" t="e">
        <f>#REF!</f>
        <v>#REF!</v>
      </c>
      <c r="J84" s="1273">
        <v>6</v>
      </c>
      <c r="K84" s="1285" t="s">
        <v>1319</v>
      </c>
      <c r="L84" s="1146" t="s">
        <v>1320</v>
      </c>
      <c r="M84" s="1275" t="e">
        <f>#REF!</f>
        <v>#REF!</v>
      </c>
      <c r="N84" s="1147" t="s">
        <v>1463</v>
      </c>
      <c r="O84" s="1147" t="s">
        <v>1464</v>
      </c>
      <c r="P84" s="1154"/>
      <c r="R84" s="1149" t="s">
        <v>1465</v>
      </c>
    </row>
    <row r="85" spans="2:19" s="1149" customFormat="1" ht="27.75" customHeight="1">
      <c r="B85" s="1139">
        <f t="shared" si="1"/>
        <v>74</v>
      </c>
      <c r="C85" s="1140">
        <v>74</v>
      </c>
      <c r="D85" s="1141" t="e">
        <f>#REF!</f>
        <v>#REF!</v>
      </c>
      <c r="E85" s="1142" t="e">
        <f>#REF!</f>
        <v>#REF!</v>
      </c>
      <c r="F85" s="1152">
        <v>1.157</v>
      </c>
      <c r="G85" s="1144" t="e">
        <f>#REF!</f>
        <v>#REF!</v>
      </c>
      <c r="H85" s="1289"/>
      <c r="I85" s="1268" t="e">
        <f>#REF!</f>
        <v>#REF!</v>
      </c>
      <c r="J85" s="1273">
        <v>6</v>
      </c>
      <c r="K85" s="1285" t="s">
        <v>1319</v>
      </c>
      <c r="L85" s="1146" t="s">
        <v>1320</v>
      </c>
      <c r="M85" s="1275" t="e">
        <f>#REF!</f>
        <v>#REF!</v>
      </c>
      <c r="N85" s="1147" t="s">
        <v>1466</v>
      </c>
      <c r="O85" s="1147" t="s">
        <v>1467</v>
      </c>
      <c r="P85" s="1154"/>
      <c r="R85" s="1149" t="s">
        <v>1468</v>
      </c>
    </row>
    <row r="86" spans="2:19" s="1149" customFormat="1" ht="18.75" customHeight="1">
      <c r="B86" s="1139">
        <f t="shared" si="1"/>
        <v>75</v>
      </c>
      <c r="C86" s="1140">
        <v>75</v>
      </c>
      <c r="D86" s="1141" t="e">
        <f>#REF!</f>
        <v>#REF!</v>
      </c>
      <c r="E86" s="1142" t="e">
        <f>#REF!</f>
        <v>#REF!</v>
      </c>
      <c r="F86" s="1152">
        <v>1.08</v>
      </c>
      <c r="G86" s="1144" t="e">
        <f>#REF!</f>
        <v>#REF!</v>
      </c>
      <c r="H86" s="1289"/>
      <c r="I86" s="1268" t="e">
        <f>#REF!</f>
        <v>#REF!</v>
      </c>
      <c r="J86" s="1273">
        <v>6</v>
      </c>
      <c r="K86" s="1285" t="s">
        <v>1319</v>
      </c>
      <c r="L86" s="1146" t="s">
        <v>1320</v>
      </c>
      <c r="M86" s="1275" t="e">
        <f>#REF!</f>
        <v>#REF!</v>
      </c>
      <c r="N86" s="1147" t="s">
        <v>1469</v>
      </c>
      <c r="O86" s="1147" t="s">
        <v>1470</v>
      </c>
      <c r="P86" s="1154"/>
    </row>
    <row r="87" spans="2:19" s="1149" customFormat="1" ht="27.75" customHeight="1">
      <c r="B87" s="1139">
        <f t="shared" si="1"/>
        <v>76</v>
      </c>
      <c r="C87" s="1140">
        <v>76</v>
      </c>
      <c r="D87" s="1141" t="e">
        <f>#REF!</f>
        <v>#REF!</v>
      </c>
      <c r="E87" s="1142" t="e">
        <f>#REF!</f>
        <v>#REF!</v>
      </c>
      <c r="F87" s="1152">
        <v>3.2730000000000001</v>
      </c>
      <c r="G87" s="1144" t="e">
        <f>#REF!</f>
        <v>#REF!</v>
      </c>
      <c r="H87" s="1289"/>
      <c r="I87" s="1268" t="e">
        <f>#REF!</f>
        <v>#REF!</v>
      </c>
      <c r="J87" s="1273">
        <v>6</v>
      </c>
      <c r="K87" s="1285" t="s">
        <v>1319</v>
      </c>
      <c r="L87" s="1146" t="s">
        <v>1320</v>
      </c>
      <c r="M87" s="1275" t="e">
        <f>#REF!</f>
        <v>#REF!</v>
      </c>
      <c r="N87" s="1147" t="s">
        <v>1458</v>
      </c>
      <c r="O87" s="1147" t="s">
        <v>1459</v>
      </c>
      <c r="P87" s="1154"/>
      <c r="R87" s="1149" t="s">
        <v>1471</v>
      </c>
    </row>
    <row r="88" spans="2:19" s="1149" customFormat="1" ht="27" customHeight="1">
      <c r="B88" s="1139">
        <f t="shared" si="1"/>
        <v>77</v>
      </c>
      <c r="C88" s="1140">
        <v>77</v>
      </c>
      <c r="D88" s="1141" t="e">
        <f>#REF!</f>
        <v>#REF!</v>
      </c>
      <c r="E88" s="1142" t="e">
        <f>#REF!</f>
        <v>#REF!</v>
      </c>
      <c r="F88" s="1152">
        <v>1.6319999999999999</v>
      </c>
      <c r="G88" s="1144" t="e">
        <f>#REF!</f>
        <v>#REF!</v>
      </c>
      <c r="H88" s="1289"/>
      <c r="I88" s="1268" t="e">
        <f>#REF!</f>
        <v>#REF!</v>
      </c>
      <c r="J88" s="1273">
        <v>6</v>
      </c>
      <c r="K88" s="1285" t="s">
        <v>1319</v>
      </c>
      <c r="L88" s="1146" t="s">
        <v>1320</v>
      </c>
      <c r="M88" s="1275" t="e">
        <f>#REF!</f>
        <v>#REF!</v>
      </c>
      <c r="N88" s="1147" t="s">
        <v>1472</v>
      </c>
      <c r="O88" s="1147" t="s">
        <v>1473</v>
      </c>
      <c r="P88" s="1154"/>
    </row>
    <row r="89" spans="2:19" s="1149" customFormat="1" ht="20.100000000000001" customHeight="1">
      <c r="B89" s="1139">
        <f t="shared" si="1"/>
        <v>78</v>
      </c>
      <c r="C89" s="1140">
        <v>78</v>
      </c>
      <c r="D89" s="1141" t="e">
        <f>#REF!</f>
        <v>#REF!</v>
      </c>
      <c r="E89" s="1142" t="e">
        <f>#REF!</f>
        <v>#REF!</v>
      </c>
      <c r="F89" s="1152">
        <v>2.1469999999999998</v>
      </c>
      <c r="G89" s="1144" t="e">
        <f>#REF!</f>
        <v>#REF!</v>
      </c>
      <c r="H89" s="1289"/>
      <c r="I89" s="1268" t="e">
        <f>#REF!</f>
        <v>#REF!</v>
      </c>
      <c r="J89" s="1273">
        <v>5.5</v>
      </c>
      <c r="K89" s="1285" t="s">
        <v>1319</v>
      </c>
      <c r="L89" s="1146" t="s">
        <v>1320</v>
      </c>
      <c r="M89" s="1275" t="e">
        <f>#REF!</f>
        <v>#REF!</v>
      </c>
      <c r="N89" s="1147" t="s">
        <v>1474</v>
      </c>
      <c r="O89" s="1147" t="s">
        <v>1475</v>
      </c>
      <c r="P89" s="1154"/>
      <c r="R89" s="1149" t="s">
        <v>1476</v>
      </c>
      <c r="S89" s="1163" t="e">
        <f>SUM(I12:I89)</f>
        <v>#REF!</v>
      </c>
    </row>
    <row r="90" spans="2:19" s="1149" customFormat="1" ht="20.100000000000001" customHeight="1">
      <c r="B90" s="1139">
        <f t="shared" si="1"/>
        <v>79</v>
      </c>
      <c r="C90" s="1140">
        <v>79</v>
      </c>
      <c r="D90" s="1141" t="e">
        <f>#REF!</f>
        <v>#REF!</v>
      </c>
      <c r="E90" s="1142" t="e">
        <f>#REF!</f>
        <v>#REF!</v>
      </c>
      <c r="F90" s="1164">
        <v>0.1</v>
      </c>
      <c r="G90" s="1144" t="e">
        <f>#REF!</f>
        <v>#REF!</v>
      </c>
      <c r="H90" s="1289"/>
      <c r="I90" s="1268" t="e">
        <f>#REF!</f>
        <v>#REF!</v>
      </c>
      <c r="J90" s="1273">
        <v>4</v>
      </c>
      <c r="K90" s="1285" t="s">
        <v>1319</v>
      </c>
      <c r="L90" s="1146" t="s">
        <v>1320</v>
      </c>
      <c r="M90" s="1275" t="e">
        <f>#REF!</f>
        <v>#REF!</v>
      </c>
      <c r="N90" s="1147" t="s">
        <v>1430</v>
      </c>
      <c r="O90" s="1147" t="s">
        <v>1477</v>
      </c>
      <c r="P90" s="1154"/>
      <c r="S90" s="1163"/>
    </row>
    <row r="91" spans="2:19" s="1149" customFormat="1" ht="28.5" customHeight="1">
      <c r="B91" s="1139">
        <f t="shared" si="1"/>
        <v>80</v>
      </c>
      <c r="C91" s="1140">
        <v>80</v>
      </c>
      <c r="D91" s="1141" t="e">
        <f>#REF!</f>
        <v>#REF!</v>
      </c>
      <c r="E91" s="1142" t="e">
        <f>#REF!</f>
        <v>#REF!</v>
      </c>
      <c r="F91" s="1164">
        <v>2.5</v>
      </c>
      <c r="G91" s="1144" t="e">
        <f>#REF!</f>
        <v>#REF!</v>
      </c>
      <c r="H91" s="1289"/>
      <c r="I91" s="1268" t="e">
        <f>#REF!</f>
        <v>#REF!</v>
      </c>
      <c r="J91" s="1273">
        <v>5</v>
      </c>
      <c r="K91" s="1285" t="s">
        <v>1319</v>
      </c>
      <c r="L91" s="1146" t="s">
        <v>1320</v>
      </c>
      <c r="M91" s="1275" t="e">
        <f>#REF!</f>
        <v>#REF!</v>
      </c>
      <c r="N91" s="1147" t="s">
        <v>1478</v>
      </c>
      <c r="O91" s="1147" t="s">
        <v>1479</v>
      </c>
      <c r="P91" s="1154"/>
      <c r="R91" s="1149" t="s">
        <v>1480</v>
      </c>
      <c r="S91" s="1163"/>
    </row>
    <row r="92" spans="2:19" s="1149" customFormat="1" ht="20.100000000000001" customHeight="1">
      <c r="B92" s="1139">
        <f t="shared" si="1"/>
        <v>81</v>
      </c>
      <c r="C92" s="1140">
        <v>81</v>
      </c>
      <c r="D92" s="1141" t="e">
        <f>#REF!</f>
        <v>#REF!</v>
      </c>
      <c r="E92" s="1142" t="e">
        <f>#REF!</f>
        <v>#REF!</v>
      </c>
      <c r="F92" s="1164">
        <v>0.23200000000000001</v>
      </c>
      <c r="G92" s="1144" t="e">
        <f>#REF!</f>
        <v>#REF!</v>
      </c>
      <c r="H92" s="1289"/>
      <c r="I92" s="1268" t="e">
        <f>#REF!</f>
        <v>#REF!</v>
      </c>
      <c r="J92" s="1273">
        <v>3</v>
      </c>
      <c r="K92" s="1285" t="s">
        <v>2175</v>
      </c>
      <c r="L92" s="1146" t="s">
        <v>1320</v>
      </c>
      <c r="M92" s="1275" t="e">
        <f>#REF!</f>
        <v>#REF!</v>
      </c>
      <c r="N92" s="1147" t="s">
        <v>1481</v>
      </c>
      <c r="O92" s="1147" t="s">
        <v>1482</v>
      </c>
      <c r="P92" s="1154"/>
      <c r="S92" s="1163"/>
    </row>
    <row r="93" spans="2:19" s="1149" customFormat="1" ht="25.5" customHeight="1">
      <c r="B93" s="1139">
        <f t="shared" si="1"/>
        <v>82</v>
      </c>
      <c r="C93" s="1140">
        <v>82</v>
      </c>
      <c r="D93" s="1141" t="e">
        <f>#REF!</f>
        <v>#REF!</v>
      </c>
      <c r="E93" s="1142" t="e">
        <f>#REF!</f>
        <v>#REF!</v>
      </c>
      <c r="F93" s="1164">
        <v>1.821</v>
      </c>
      <c r="G93" s="1144" t="e">
        <f>#REF!</f>
        <v>#REF!</v>
      </c>
      <c r="H93" s="1289"/>
      <c r="I93" s="1268" t="e">
        <f>#REF!</f>
        <v>#REF!</v>
      </c>
      <c r="J93" s="1273">
        <v>16</v>
      </c>
      <c r="K93" s="1285" t="s">
        <v>2176</v>
      </c>
      <c r="L93" s="1146" t="s">
        <v>1320</v>
      </c>
      <c r="M93" s="1275" t="e">
        <f>#REF!</f>
        <v>#REF!</v>
      </c>
      <c r="N93" s="1147" t="s">
        <v>1483</v>
      </c>
      <c r="O93" s="1147" t="s">
        <v>1484</v>
      </c>
      <c r="P93" s="1154"/>
      <c r="S93" s="1163"/>
    </row>
    <row r="94" spans="2:19" s="1149" customFormat="1" ht="20.100000000000001" customHeight="1">
      <c r="B94" s="1139">
        <f t="shared" si="1"/>
        <v>83</v>
      </c>
      <c r="C94" s="1140">
        <v>83</v>
      </c>
      <c r="D94" s="1141" t="e">
        <f>#REF!</f>
        <v>#REF!</v>
      </c>
      <c r="E94" s="1142" t="e">
        <f>#REF!</f>
        <v>#REF!</v>
      </c>
      <c r="F94" s="1164">
        <v>0.27</v>
      </c>
      <c r="G94" s="1144" t="e">
        <f>#REF!</f>
        <v>#REF!</v>
      </c>
      <c r="H94" s="1289"/>
      <c r="I94" s="1268" t="e">
        <f>#REF!</f>
        <v>#REF!</v>
      </c>
      <c r="J94" s="1273">
        <v>16</v>
      </c>
      <c r="K94" s="1285" t="s">
        <v>1319</v>
      </c>
      <c r="L94" s="1146" t="s">
        <v>1320</v>
      </c>
      <c r="M94" s="1275" t="e">
        <f>#REF!</f>
        <v>#REF!</v>
      </c>
      <c r="N94" s="1147" t="s">
        <v>1485</v>
      </c>
      <c r="O94" s="1147" t="s">
        <v>1486</v>
      </c>
      <c r="P94" s="1154"/>
      <c r="S94" s="1163"/>
    </row>
    <row r="95" spans="2:19" s="1149" customFormat="1" ht="20.100000000000001" customHeight="1">
      <c r="B95" s="1139">
        <f t="shared" si="1"/>
        <v>84</v>
      </c>
      <c r="C95" s="1140">
        <v>84</v>
      </c>
      <c r="D95" s="1141" t="e">
        <f>#REF!</f>
        <v>#REF!</v>
      </c>
      <c r="E95" s="1142" t="e">
        <f>#REF!</f>
        <v>#REF!</v>
      </c>
      <c r="F95" s="1164">
        <v>1.0900000000000001</v>
      </c>
      <c r="G95" s="1144" t="e">
        <f>#REF!</f>
        <v>#REF!</v>
      </c>
      <c r="H95" s="1289"/>
      <c r="I95" s="1268" t="e">
        <f>#REF!</f>
        <v>#REF!</v>
      </c>
      <c r="J95" s="1273">
        <v>14</v>
      </c>
      <c r="K95" s="1285" t="s">
        <v>1319</v>
      </c>
      <c r="L95" s="1146" t="s">
        <v>1320</v>
      </c>
      <c r="M95" s="1275" t="e">
        <f>#REF!</f>
        <v>#REF!</v>
      </c>
      <c r="N95" s="1147" t="s">
        <v>1487</v>
      </c>
      <c r="O95" s="1147" t="s">
        <v>1488</v>
      </c>
      <c r="P95" s="1154"/>
      <c r="S95" s="1163"/>
    </row>
    <row r="96" spans="2:19" s="1149" customFormat="1" ht="27.75" customHeight="1">
      <c r="B96" s="1139">
        <f t="shared" si="1"/>
        <v>85</v>
      </c>
      <c r="C96" s="1140">
        <v>85</v>
      </c>
      <c r="D96" s="1141" t="e">
        <f>#REF!</f>
        <v>#REF!</v>
      </c>
      <c r="E96" s="1142" t="e">
        <f>#REF!</f>
        <v>#REF!</v>
      </c>
      <c r="F96" s="1152">
        <v>0.83399999999999996</v>
      </c>
      <c r="G96" s="1144" t="e">
        <f>#REF!</f>
        <v>#REF!</v>
      </c>
      <c r="H96" s="1289"/>
      <c r="I96" s="1268" t="e">
        <f>#REF!</f>
        <v>#REF!</v>
      </c>
      <c r="J96" s="1273">
        <v>4</v>
      </c>
      <c r="K96" s="1285" t="s">
        <v>2174</v>
      </c>
      <c r="L96" s="1146" t="s">
        <v>1320</v>
      </c>
      <c r="M96" s="1275" t="e">
        <f>#REF!</f>
        <v>#REF!</v>
      </c>
      <c r="N96" s="1147" t="s">
        <v>1489</v>
      </c>
      <c r="O96" s="1147" t="s">
        <v>1490</v>
      </c>
      <c r="P96" s="1154"/>
      <c r="R96" s="1149" t="s">
        <v>1491</v>
      </c>
      <c r="S96" s="1163"/>
    </row>
    <row r="97" spans="2:19" s="1149" customFormat="1" ht="20.100000000000001" customHeight="1">
      <c r="B97" s="1139">
        <f t="shared" si="1"/>
        <v>86</v>
      </c>
      <c r="C97" s="1140">
        <v>86</v>
      </c>
      <c r="D97" s="1141" t="e">
        <f>#REF!</f>
        <v>#REF!</v>
      </c>
      <c r="E97" s="1142" t="e">
        <f>#REF!</f>
        <v>#REF!</v>
      </c>
      <c r="F97" s="1152">
        <v>0.95899999999999996</v>
      </c>
      <c r="G97" s="1144" t="e">
        <f>#REF!</f>
        <v>#REF!</v>
      </c>
      <c r="H97" s="1289"/>
      <c r="I97" s="1268" t="e">
        <f>#REF!</f>
        <v>#REF!</v>
      </c>
      <c r="J97" s="1273">
        <v>4.5</v>
      </c>
      <c r="K97" s="1285" t="s">
        <v>1319</v>
      </c>
      <c r="L97" s="1146" t="s">
        <v>1320</v>
      </c>
      <c r="M97" s="1275" t="e">
        <f>#REF!</f>
        <v>#REF!</v>
      </c>
      <c r="N97" s="1147" t="s">
        <v>1492</v>
      </c>
      <c r="O97" s="1147" t="s">
        <v>1493</v>
      </c>
      <c r="P97" s="1154"/>
      <c r="R97" s="1149" t="s">
        <v>1494</v>
      </c>
      <c r="S97" s="1163"/>
    </row>
    <row r="98" spans="2:19" s="1149" customFormat="1" ht="27.75" customHeight="1">
      <c r="B98" s="1139">
        <f t="shared" si="1"/>
        <v>87</v>
      </c>
      <c r="C98" s="1140">
        <v>87</v>
      </c>
      <c r="D98" s="1141" t="e">
        <f>#REF!</f>
        <v>#REF!</v>
      </c>
      <c r="E98" s="1142" t="e">
        <f>#REF!</f>
        <v>#REF!</v>
      </c>
      <c r="F98" s="1165">
        <v>0.28399999999999997</v>
      </c>
      <c r="G98" s="1144" t="e">
        <f>#REF!</f>
        <v>#REF!</v>
      </c>
      <c r="H98" s="1289"/>
      <c r="I98" s="1268" t="e">
        <f>#REF!</f>
        <v>#REF!</v>
      </c>
      <c r="J98" s="1273">
        <v>5.5</v>
      </c>
      <c r="K98" s="1285" t="s">
        <v>1319</v>
      </c>
      <c r="L98" s="1146" t="s">
        <v>1320</v>
      </c>
      <c r="M98" s="1275" t="e">
        <f>#REF!</f>
        <v>#REF!</v>
      </c>
      <c r="N98" s="1147" t="s">
        <v>1495</v>
      </c>
      <c r="O98" s="1147" t="s">
        <v>1496</v>
      </c>
      <c r="P98" s="1154"/>
      <c r="R98" s="1149" t="s">
        <v>1497</v>
      </c>
      <c r="S98" s="1163"/>
    </row>
    <row r="99" spans="2:19" s="1149" customFormat="1" ht="20.100000000000001" customHeight="1">
      <c r="B99" s="1139">
        <f t="shared" si="1"/>
        <v>88</v>
      </c>
      <c r="C99" s="1140">
        <v>88</v>
      </c>
      <c r="D99" s="1141" t="e">
        <f>#REF!</f>
        <v>#REF!</v>
      </c>
      <c r="E99" s="1142" t="e">
        <f>#REF!</f>
        <v>#REF!</v>
      </c>
      <c r="F99" s="1164"/>
      <c r="G99" s="1144" t="e">
        <f>#REF!</f>
        <v>#REF!</v>
      </c>
      <c r="H99" s="1289"/>
      <c r="I99" s="1268" t="e">
        <f>#REF!</f>
        <v>#REF!</v>
      </c>
      <c r="J99" s="1273"/>
      <c r="K99" s="1285" t="s">
        <v>1319</v>
      </c>
      <c r="L99" s="1146" t="s">
        <v>1320</v>
      </c>
      <c r="M99" s="1275" t="e">
        <f>#REF!</f>
        <v>#REF!</v>
      </c>
      <c r="N99" s="1147"/>
      <c r="O99" s="1147"/>
      <c r="P99" s="1154"/>
      <c r="S99" s="1163"/>
    </row>
    <row r="100" spans="2:19" s="1149" customFormat="1" ht="20.100000000000001" customHeight="1">
      <c r="B100" s="1139">
        <f t="shared" si="1"/>
        <v>89</v>
      </c>
      <c r="C100" s="1140">
        <v>89</v>
      </c>
      <c r="D100" s="1141" t="e">
        <f>#REF!</f>
        <v>#REF!</v>
      </c>
      <c r="E100" s="1142" t="e">
        <f>#REF!</f>
        <v>#REF!</v>
      </c>
      <c r="F100" s="1164"/>
      <c r="G100" s="1144" t="e">
        <f>#REF!</f>
        <v>#REF!</v>
      </c>
      <c r="H100" s="1289"/>
      <c r="I100" s="1268" t="e">
        <f>#REF!</f>
        <v>#REF!</v>
      </c>
      <c r="J100" s="1273"/>
      <c r="K100" s="1285" t="s">
        <v>1319</v>
      </c>
      <c r="L100" s="1146" t="s">
        <v>1320</v>
      </c>
      <c r="M100" s="1275" t="e">
        <f>#REF!</f>
        <v>#REF!</v>
      </c>
      <c r="N100" s="1147"/>
      <c r="O100" s="1147"/>
      <c r="P100" s="1154"/>
      <c r="S100" s="1163"/>
    </row>
    <row r="101" spans="2:19" s="1149" customFormat="1" ht="20.100000000000001" customHeight="1">
      <c r="B101" s="1290">
        <f t="shared" si="1"/>
        <v>90</v>
      </c>
      <c r="C101" s="1291">
        <v>90</v>
      </c>
      <c r="D101" s="1292" t="e">
        <f>#REF!</f>
        <v>#REF!</v>
      </c>
      <c r="E101" s="1293" t="e">
        <f>#REF!</f>
        <v>#REF!</v>
      </c>
      <c r="F101" s="1164"/>
      <c r="G101" s="1144" t="e">
        <f>#REF!</f>
        <v>#REF!</v>
      </c>
      <c r="H101" s="1289"/>
      <c r="I101" s="1268" t="e">
        <f>#REF!</f>
        <v>#REF!</v>
      </c>
      <c r="J101" s="1273"/>
      <c r="K101" s="1285" t="s">
        <v>2176</v>
      </c>
      <c r="L101" s="1146" t="s">
        <v>1320</v>
      </c>
      <c r="M101" s="1275" t="e">
        <f>#REF!</f>
        <v>#REF!</v>
      </c>
      <c r="N101" s="1147"/>
      <c r="O101" s="1147"/>
      <c r="P101" s="1154"/>
      <c r="S101" s="1163"/>
    </row>
    <row r="102" spans="2:19" s="1149" customFormat="1" ht="20.100000000000001" customHeight="1">
      <c r="B102" s="1290">
        <f t="shared" si="1"/>
        <v>91</v>
      </c>
      <c r="C102" s="1291">
        <v>91</v>
      </c>
      <c r="D102" s="1292" t="e">
        <f>#REF!</f>
        <v>#REF!</v>
      </c>
      <c r="E102" s="1293" t="e">
        <f>#REF!</f>
        <v>#REF!</v>
      </c>
      <c r="F102" s="1164"/>
      <c r="G102" s="1144" t="e">
        <f>#REF!</f>
        <v>#REF!</v>
      </c>
      <c r="H102" s="1289"/>
      <c r="I102" s="1268" t="e">
        <f>#REF!</f>
        <v>#REF!</v>
      </c>
      <c r="J102" s="1273"/>
      <c r="K102" s="1285" t="s">
        <v>1319</v>
      </c>
      <c r="L102" s="1146" t="s">
        <v>1320</v>
      </c>
      <c r="M102" s="1275" t="e">
        <f>#REF!</f>
        <v>#REF!</v>
      </c>
      <c r="N102" s="1147"/>
      <c r="O102" s="1147"/>
      <c r="P102" s="1154"/>
      <c r="S102" s="1163"/>
    </row>
    <row r="103" spans="2:19" s="1149" customFormat="1" ht="20.100000000000001" customHeight="1">
      <c r="B103" s="1290">
        <f t="shared" si="1"/>
        <v>92</v>
      </c>
      <c r="C103" s="1291">
        <v>92</v>
      </c>
      <c r="D103" s="1292" t="e">
        <f>#REF!</f>
        <v>#REF!</v>
      </c>
      <c r="E103" s="1293" t="e">
        <f>#REF!</f>
        <v>#REF!</v>
      </c>
      <c r="F103" s="1164"/>
      <c r="G103" s="1144" t="e">
        <f>#REF!</f>
        <v>#REF!</v>
      </c>
      <c r="H103" s="1289"/>
      <c r="I103" s="1268" t="e">
        <f>#REF!</f>
        <v>#REF!</v>
      </c>
      <c r="J103" s="1273"/>
      <c r="K103" s="1285" t="s">
        <v>1319</v>
      </c>
      <c r="L103" s="1146" t="s">
        <v>1320</v>
      </c>
      <c r="M103" s="1275" t="e">
        <f>#REF!</f>
        <v>#REF!</v>
      </c>
      <c r="N103" s="1147"/>
      <c r="O103" s="1147"/>
      <c r="P103" s="1154"/>
      <c r="S103" s="1163"/>
    </row>
    <row r="104" spans="2:19" s="1149" customFormat="1" ht="20.100000000000001" customHeight="1">
      <c r="B104" s="1290">
        <f t="shared" si="1"/>
        <v>93</v>
      </c>
      <c r="C104" s="1291">
        <v>93</v>
      </c>
      <c r="D104" s="1292" t="e">
        <f>#REF!</f>
        <v>#REF!</v>
      </c>
      <c r="E104" s="1293" t="e">
        <f>#REF!</f>
        <v>#REF!</v>
      </c>
      <c r="F104" s="1164"/>
      <c r="G104" s="1144" t="e">
        <f>#REF!</f>
        <v>#REF!</v>
      </c>
      <c r="H104" s="1289"/>
      <c r="I104" s="1268" t="e">
        <f>#REF!</f>
        <v>#REF!</v>
      </c>
      <c r="J104" s="1273"/>
      <c r="K104" s="1285" t="s">
        <v>1319</v>
      </c>
      <c r="L104" s="1146" t="s">
        <v>1320</v>
      </c>
      <c r="M104" s="1275" t="e">
        <f>#REF!</f>
        <v>#REF!</v>
      </c>
      <c r="N104" s="1147"/>
      <c r="O104" s="1147"/>
      <c r="P104" s="1154"/>
      <c r="S104" s="1163"/>
    </row>
    <row r="105" spans="2:19" s="1149" customFormat="1" ht="20.100000000000001" customHeight="1">
      <c r="B105" s="1290">
        <f t="shared" si="1"/>
        <v>94</v>
      </c>
      <c r="C105" s="1291">
        <v>94</v>
      </c>
      <c r="D105" s="1292" t="e">
        <f>#REF!</f>
        <v>#REF!</v>
      </c>
      <c r="E105" s="1293" t="e">
        <f>#REF!</f>
        <v>#REF!</v>
      </c>
      <c r="F105" s="1164"/>
      <c r="G105" s="1144" t="e">
        <f>#REF!</f>
        <v>#REF!</v>
      </c>
      <c r="H105" s="1289"/>
      <c r="I105" s="1268" t="e">
        <f>#REF!</f>
        <v>#REF!</v>
      </c>
      <c r="J105" s="1273"/>
      <c r="K105" s="1285" t="s">
        <v>1319</v>
      </c>
      <c r="L105" s="1146" t="s">
        <v>1320</v>
      </c>
      <c r="M105" s="1275" t="e">
        <f>#REF!</f>
        <v>#REF!</v>
      </c>
      <c r="N105" s="1147"/>
      <c r="O105" s="1147"/>
      <c r="P105" s="1154"/>
      <c r="S105" s="1163"/>
    </row>
    <row r="106" spans="2:19" s="1149" customFormat="1" ht="20.100000000000001" customHeight="1">
      <c r="B106" s="1139"/>
      <c r="C106" s="1140"/>
      <c r="D106" s="1141"/>
      <c r="E106" s="1142"/>
      <c r="F106" s="1164"/>
      <c r="G106" s="1144"/>
      <c r="H106" s="1289"/>
      <c r="I106" s="1268"/>
      <c r="J106" s="1273"/>
      <c r="K106" s="1146"/>
      <c r="L106" s="1146"/>
      <c r="M106" s="1275"/>
      <c r="N106" s="1147"/>
      <c r="O106" s="1147"/>
      <c r="P106" s="1154"/>
      <c r="S106" s="1163"/>
    </row>
    <row r="107" spans="2:19" s="1149" customFormat="1" ht="20.100000000000001" customHeight="1">
      <c r="B107" s="1139"/>
      <c r="C107" s="1140"/>
      <c r="D107" s="1141"/>
      <c r="E107" s="1142"/>
      <c r="F107" s="1164"/>
      <c r="G107" s="1144"/>
      <c r="H107" s="1289"/>
      <c r="I107" s="1268"/>
      <c r="J107" s="1273"/>
      <c r="K107" s="1146"/>
      <c r="L107" s="1146"/>
      <c r="M107" s="1275"/>
      <c r="N107" s="1147"/>
      <c r="O107" s="1147"/>
      <c r="P107" s="1154"/>
      <c r="S107" s="1163"/>
    </row>
    <row r="108" spans="2:19" s="1149" customFormat="1" ht="20.100000000000001" customHeight="1">
      <c r="B108" s="1139"/>
      <c r="C108" s="1140"/>
      <c r="D108" s="1141"/>
      <c r="E108" s="1142"/>
      <c r="F108" s="1164"/>
      <c r="G108" s="1144"/>
      <c r="H108" s="1289"/>
      <c r="I108" s="1268"/>
      <c r="J108" s="1273"/>
      <c r="K108" s="1146"/>
      <c r="L108" s="1146"/>
      <c r="M108" s="1275"/>
      <c r="N108" s="1147"/>
      <c r="O108" s="1147"/>
      <c r="P108" s="1154"/>
      <c r="S108" s="1163"/>
    </row>
    <row r="109" spans="2:19" s="1149" customFormat="1" ht="20.100000000000001" customHeight="1">
      <c r="B109" s="1139"/>
      <c r="C109" s="1140"/>
      <c r="D109" s="1141"/>
      <c r="E109" s="1142"/>
      <c r="F109" s="1164"/>
      <c r="G109" s="1144"/>
      <c r="H109" s="1289"/>
      <c r="I109" s="1268"/>
      <c r="J109" s="1273"/>
      <c r="K109" s="1146"/>
      <c r="L109" s="1146"/>
      <c r="M109" s="1275"/>
      <c r="N109" s="1147"/>
      <c r="O109" s="1147"/>
      <c r="P109" s="1154"/>
      <c r="S109" s="1163"/>
    </row>
    <row r="110" spans="2:19" s="1149" customFormat="1" ht="20.100000000000001" customHeight="1">
      <c r="B110" s="1139"/>
      <c r="C110" s="1140"/>
      <c r="D110" s="1141"/>
      <c r="E110" s="1142"/>
      <c r="F110" s="1164"/>
      <c r="G110" s="1144"/>
      <c r="H110" s="1289"/>
      <c r="I110" s="1268"/>
      <c r="J110" s="1273"/>
      <c r="K110" s="1146"/>
      <c r="L110" s="1146"/>
      <c r="M110" s="1275"/>
      <c r="N110" s="1147"/>
      <c r="O110" s="1147"/>
      <c r="P110" s="1154"/>
      <c r="S110" s="1163"/>
    </row>
    <row r="111" spans="2:19" s="1149" customFormat="1" ht="20.100000000000001" customHeight="1">
      <c r="B111" s="1139"/>
      <c r="C111" s="1132" t="s">
        <v>1214</v>
      </c>
      <c r="D111" s="1167"/>
      <c r="E111" s="1168"/>
      <c r="F111" s="1169">
        <f>SUM(F112:F133)</f>
        <v>35.489000000000011</v>
      </c>
      <c r="G111" s="1170" t="e">
        <f>SUM(G112:G137)</f>
        <v>#REF!</v>
      </c>
      <c r="H111" s="1170"/>
      <c r="I111" s="1171"/>
      <c r="J111" s="1172"/>
      <c r="K111" s="1146"/>
      <c r="L111" s="1146"/>
      <c r="M111" s="1153"/>
      <c r="N111" s="1147"/>
      <c r="O111" s="1147"/>
      <c r="P111" s="1173"/>
      <c r="S111" s="1163"/>
    </row>
    <row r="112" spans="2:19" s="1149" customFormat="1" ht="26.25" customHeight="1">
      <c r="B112" s="1139">
        <f>B98+1</f>
        <v>88</v>
      </c>
      <c r="C112" s="1174">
        <f>C98+1</f>
        <v>88</v>
      </c>
      <c r="D112" s="1175" t="e">
        <f>#REF!</f>
        <v>#REF!</v>
      </c>
      <c r="E112" s="1176" t="e">
        <f>#REF!</f>
        <v>#REF!</v>
      </c>
      <c r="F112" s="1152">
        <v>4.4000000000000004</v>
      </c>
      <c r="G112" s="1144" t="e">
        <f>#REF!</f>
        <v>#REF!</v>
      </c>
      <c r="H112" s="1144"/>
      <c r="I112" s="1276" t="e">
        <f>#REF!</f>
        <v>#REF!</v>
      </c>
      <c r="J112" s="1274">
        <v>10</v>
      </c>
      <c r="K112" s="1159" t="s">
        <v>1319</v>
      </c>
      <c r="L112" s="1159" t="s">
        <v>1320</v>
      </c>
      <c r="M112" s="1277" t="e">
        <f>#REF!</f>
        <v>#REF!</v>
      </c>
      <c r="N112" s="1147" t="s">
        <v>1498</v>
      </c>
      <c r="O112" s="1147" t="s">
        <v>1499</v>
      </c>
      <c r="P112" s="1154"/>
    </row>
    <row r="113" spans="2:16" s="1149" customFormat="1" ht="20.100000000000001" customHeight="1">
      <c r="B113" s="1139">
        <f>B112+1</f>
        <v>89</v>
      </c>
      <c r="C113" s="1174">
        <f>+C112+1</f>
        <v>89</v>
      </c>
      <c r="D113" s="1175" t="e">
        <f>#REF!</f>
        <v>#REF!</v>
      </c>
      <c r="E113" s="1176" t="e">
        <f>#REF!</f>
        <v>#REF!</v>
      </c>
      <c r="F113" s="1152">
        <v>3.492</v>
      </c>
      <c r="G113" s="1144" t="e">
        <f>#REF!</f>
        <v>#REF!</v>
      </c>
      <c r="H113" s="1144"/>
      <c r="I113" s="1276" t="e">
        <f>#REF!</f>
        <v>#REF!</v>
      </c>
      <c r="J113" s="1274">
        <v>6</v>
      </c>
      <c r="K113" s="1159" t="s">
        <v>1319</v>
      </c>
      <c r="L113" s="1159" t="s">
        <v>1320</v>
      </c>
      <c r="M113" s="1277" t="e">
        <f>#REF!</f>
        <v>#REF!</v>
      </c>
      <c r="N113" s="1147" t="s">
        <v>1500</v>
      </c>
      <c r="O113" s="1147" t="s">
        <v>1501</v>
      </c>
      <c r="P113" s="1154"/>
    </row>
    <row r="114" spans="2:16" s="1149" customFormat="1" ht="26.25" customHeight="1">
      <c r="B114" s="1139">
        <f t="shared" ref="B114:B129" si="2">B113+1</f>
        <v>90</v>
      </c>
      <c r="C114" s="1174">
        <f t="shared" ref="C114:C137" si="3">+C113+1</f>
        <v>90</v>
      </c>
      <c r="D114" s="1175" t="e">
        <f>#REF!</f>
        <v>#REF!</v>
      </c>
      <c r="E114" s="1176" t="e">
        <f>#REF!</f>
        <v>#REF!</v>
      </c>
      <c r="F114" s="1152">
        <v>1.78</v>
      </c>
      <c r="G114" s="1144" t="e">
        <f>#REF!</f>
        <v>#REF!</v>
      </c>
      <c r="H114" s="1144"/>
      <c r="I114" s="1276" t="e">
        <f>#REF!</f>
        <v>#REF!</v>
      </c>
      <c r="J114" s="1274">
        <v>6</v>
      </c>
      <c r="K114" s="1159" t="s">
        <v>1319</v>
      </c>
      <c r="L114" s="1159" t="s">
        <v>1320</v>
      </c>
      <c r="M114" s="1277" t="e">
        <f>#REF!</f>
        <v>#REF!</v>
      </c>
      <c r="N114" s="1147" t="s">
        <v>1501</v>
      </c>
      <c r="O114" s="1147" t="s">
        <v>1502</v>
      </c>
      <c r="P114" s="1154"/>
    </row>
    <row r="115" spans="2:16" s="1149" customFormat="1" ht="29.25" customHeight="1">
      <c r="B115" s="1139">
        <f t="shared" si="2"/>
        <v>91</v>
      </c>
      <c r="C115" s="1174">
        <f t="shared" si="3"/>
        <v>91</v>
      </c>
      <c r="D115" s="1175" t="e">
        <f>#REF!</f>
        <v>#REF!</v>
      </c>
      <c r="E115" s="1176" t="e">
        <f>#REF!</f>
        <v>#REF!</v>
      </c>
      <c r="F115" s="1152">
        <v>0.871</v>
      </c>
      <c r="G115" s="1144" t="e">
        <f>#REF!</f>
        <v>#REF!</v>
      </c>
      <c r="H115" s="1144"/>
      <c r="I115" s="1276" t="e">
        <f>#REF!</f>
        <v>#REF!</v>
      </c>
      <c r="J115" s="1274">
        <v>6</v>
      </c>
      <c r="K115" s="1159" t="s">
        <v>1319</v>
      </c>
      <c r="L115" s="1159" t="s">
        <v>1320</v>
      </c>
      <c r="M115" s="1277" t="e">
        <f>#REF!</f>
        <v>#REF!</v>
      </c>
      <c r="N115" s="1147" t="s">
        <v>1503</v>
      </c>
      <c r="O115" s="1147" t="s">
        <v>1502</v>
      </c>
      <c r="P115" s="1154"/>
    </row>
    <row r="116" spans="2:16" s="1149" customFormat="1" ht="27.75" customHeight="1">
      <c r="B116" s="1139">
        <f t="shared" si="2"/>
        <v>92</v>
      </c>
      <c r="C116" s="1174">
        <f t="shared" si="3"/>
        <v>92</v>
      </c>
      <c r="D116" s="1175" t="e">
        <f>#REF!</f>
        <v>#REF!</v>
      </c>
      <c r="E116" s="1176" t="e">
        <f>#REF!</f>
        <v>#REF!</v>
      </c>
      <c r="F116" s="1152">
        <v>2.5640000000000001</v>
      </c>
      <c r="G116" s="1144" t="e">
        <f>#REF!</f>
        <v>#REF!</v>
      </c>
      <c r="H116" s="1144"/>
      <c r="I116" s="1276" t="e">
        <f>#REF!</f>
        <v>#REF!</v>
      </c>
      <c r="J116" s="1274">
        <v>7</v>
      </c>
      <c r="K116" s="1159" t="s">
        <v>1319</v>
      </c>
      <c r="L116" s="1159" t="s">
        <v>1320</v>
      </c>
      <c r="M116" s="1277" t="e">
        <f>#REF!</f>
        <v>#REF!</v>
      </c>
      <c r="N116" s="1147" t="s">
        <v>1504</v>
      </c>
      <c r="O116" s="1147" t="s">
        <v>1505</v>
      </c>
      <c r="P116" s="1154"/>
    </row>
    <row r="117" spans="2:16" s="1149" customFormat="1" ht="25.5" customHeight="1">
      <c r="B117" s="1139">
        <f t="shared" si="2"/>
        <v>93</v>
      </c>
      <c r="C117" s="1174">
        <f t="shared" si="3"/>
        <v>93</v>
      </c>
      <c r="D117" s="1175" t="e">
        <f>#REF!</f>
        <v>#REF!</v>
      </c>
      <c r="E117" s="1176" t="e">
        <f>#REF!</f>
        <v>#REF!</v>
      </c>
      <c r="F117" s="1152">
        <v>2.581</v>
      </c>
      <c r="G117" s="1144" t="e">
        <f>#REF!</f>
        <v>#REF!</v>
      </c>
      <c r="H117" s="1144"/>
      <c r="I117" s="1276" t="e">
        <f>#REF!</f>
        <v>#REF!</v>
      </c>
      <c r="J117" s="1274">
        <v>6</v>
      </c>
      <c r="K117" s="1159" t="s">
        <v>1319</v>
      </c>
      <c r="L117" s="1159" t="s">
        <v>1320</v>
      </c>
      <c r="M117" s="1277" t="e">
        <f>#REF!</f>
        <v>#REF!</v>
      </c>
      <c r="N117" s="1147" t="s">
        <v>1505</v>
      </c>
      <c r="O117" s="1147" t="s">
        <v>1506</v>
      </c>
      <c r="P117" s="1154"/>
    </row>
    <row r="118" spans="2:16" s="1149" customFormat="1" ht="25.5" customHeight="1">
      <c r="B118" s="1139">
        <f t="shared" si="2"/>
        <v>94</v>
      </c>
      <c r="C118" s="1174">
        <f t="shared" si="3"/>
        <v>94</v>
      </c>
      <c r="D118" s="1175" t="e">
        <f>#REF!</f>
        <v>#REF!</v>
      </c>
      <c r="E118" s="1176" t="e">
        <f>#REF!</f>
        <v>#REF!</v>
      </c>
      <c r="F118" s="1152">
        <v>3.1850000000000001</v>
      </c>
      <c r="G118" s="1144" t="e">
        <f>#REF!</f>
        <v>#REF!</v>
      </c>
      <c r="H118" s="1144"/>
      <c r="I118" s="1276" t="e">
        <f>#REF!</f>
        <v>#REF!</v>
      </c>
      <c r="J118" s="1274">
        <v>7</v>
      </c>
      <c r="K118" s="1159" t="s">
        <v>2176</v>
      </c>
      <c r="L118" s="1159" t="s">
        <v>1320</v>
      </c>
      <c r="M118" s="1277" t="e">
        <f>#REF!</f>
        <v>#REF!</v>
      </c>
      <c r="N118" s="1147" t="s">
        <v>1507</v>
      </c>
      <c r="O118" s="1147" t="s">
        <v>1508</v>
      </c>
      <c r="P118" s="1154"/>
    </row>
    <row r="119" spans="2:16" s="1149" customFormat="1" ht="27.75" customHeight="1">
      <c r="B119" s="1139">
        <f t="shared" si="2"/>
        <v>95</v>
      </c>
      <c r="C119" s="1174">
        <f t="shared" si="3"/>
        <v>95</v>
      </c>
      <c r="D119" s="1175" t="e">
        <f>#REF!</f>
        <v>#REF!</v>
      </c>
      <c r="E119" s="1176" t="e">
        <f>#REF!</f>
        <v>#REF!</v>
      </c>
      <c r="F119" s="1152">
        <v>2.956</v>
      </c>
      <c r="G119" s="1144" t="e">
        <f>#REF!</f>
        <v>#REF!</v>
      </c>
      <c r="H119" s="1144"/>
      <c r="I119" s="1276" t="e">
        <f>#REF!</f>
        <v>#REF!</v>
      </c>
      <c r="J119" s="1274">
        <v>5.5</v>
      </c>
      <c r="K119" s="1159" t="s">
        <v>1319</v>
      </c>
      <c r="L119" s="1159" t="s">
        <v>1320</v>
      </c>
      <c r="M119" s="1277" t="e">
        <f>#REF!</f>
        <v>#REF!</v>
      </c>
      <c r="N119" s="1147" t="s">
        <v>1509</v>
      </c>
      <c r="O119" s="1147" t="s">
        <v>1510</v>
      </c>
      <c r="P119" s="1154"/>
    </row>
    <row r="120" spans="2:16" s="1149" customFormat="1" ht="25.5" customHeight="1">
      <c r="B120" s="1139">
        <f t="shared" si="2"/>
        <v>96</v>
      </c>
      <c r="C120" s="1174">
        <f t="shared" si="3"/>
        <v>96</v>
      </c>
      <c r="D120" s="1175" t="e">
        <f>#REF!</f>
        <v>#REF!</v>
      </c>
      <c r="E120" s="1176" t="e">
        <f>#REF!</f>
        <v>#REF!</v>
      </c>
      <c r="F120" s="1152">
        <v>2.8029999999999999</v>
      </c>
      <c r="G120" s="1144" t="e">
        <f>#REF!</f>
        <v>#REF!</v>
      </c>
      <c r="H120" s="1144"/>
      <c r="I120" s="1276" t="e">
        <f>#REF!</f>
        <v>#REF!</v>
      </c>
      <c r="J120" s="1274">
        <v>5</v>
      </c>
      <c r="K120" s="1159" t="s">
        <v>1319</v>
      </c>
      <c r="L120" s="1159" t="s">
        <v>1320</v>
      </c>
      <c r="M120" s="1277" t="e">
        <f>#REF!</f>
        <v>#REF!</v>
      </c>
      <c r="N120" s="1147" t="s">
        <v>1511</v>
      </c>
      <c r="O120" s="1147" t="s">
        <v>1512</v>
      </c>
      <c r="P120" s="1154"/>
    </row>
    <row r="121" spans="2:16" s="1149" customFormat="1" ht="25.5" customHeight="1">
      <c r="B121" s="1139">
        <f t="shared" si="2"/>
        <v>97</v>
      </c>
      <c r="C121" s="1174">
        <f t="shared" si="3"/>
        <v>97</v>
      </c>
      <c r="D121" s="1175" t="e">
        <f>#REF!</f>
        <v>#REF!</v>
      </c>
      <c r="E121" s="1176" t="e">
        <f>#REF!</f>
        <v>#REF!</v>
      </c>
      <c r="F121" s="1152">
        <v>1.411</v>
      </c>
      <c r="G121" s="1144" t="e">
        <f>#REF!</f>
        <v>#REF!</v>
      </c>
      <c r="H121" s="1144"/>
      <c r="I121" s="1276" t="e">
        <f>#REF!</f>
        <v>#REF!</v>
      </c>
      <c r="J121" s="1273">
        <v>4.5</v>
      </c>
      <c r="K121" s="1146" t="s">
        <v>1319</v>
      </c>
      <c r="L121" s="1146" t="s">
        <v>1320</v>
      </c>
      <c r="M121" s="1277" t="e">
        <f>#REF!</f>
        <v>#REF!</v>
      </c>
      <c r="N121" s="1147" t="s">
        <v>1513</v>
      </c>
      <c r="O121" s="1147" t="s">
        <v>1514</v>
      </c>
      <c r="P121" s="1154"/>
    </row>
    <row r="122" spans="2:16" s="1149" customFormat="1" ht="26.25" customHeight="1">
      <c r="B122" s="1139">
        <f t="shared" si="2"/>
        <v>98</v>
      </c>
      <c r="C122" s="1174">
        <f t="shared" si="3"/>
        <v>98</v>
      </c>
      <c r="D122" s="1175" t="e">
        <f>#REF!</f>
        <v>#REF!</v>
      </c>
      <c r="E122" s="1176" t="e">
        <f>#REF!</f>
        <v>#REF!</v>
      </c>
      <c r="F122" s="1152">
        <v>0.80800000000000005</v>
      </c>
      <c r="G122" s="1144" t="e">
        <f>#REF!</f>
        <v>#REF!</v>
      </c>
      <c r="H122" s="1144"/>
      <c r="I122" s="1276" t="e">
        <f>#REF!</f>
        <v>#REF!</v>
      </c>
      <c r="J122" s="1273">
        <v>6</v>
      </c>
      <c r="K122" s="1146" t="s">
        <v>1319</v>
      </c>
      <c r="L122" s="1146" t="s">
        <v>1320</v>
      </c>
      <c r="M122" s="1277" t="e">
        <f>#REF!</f>
        <v>#REF!</v>
      </c>
      <c r="N122" s="1147" t="s">
        <v>1515</v>
      </c>
      <c r="O122" s="1147" t="s">
        <v>1516</v>
      </c>
      <c r="P122" s="1154"/>
    </row>
    <row r="123" spans="2:16" s="1149" customFormat="1" ht="26.25" customHeight="1">
      <c r="B123" s="1139">
        <f t="shared" si="2"/>
        <v>99</v>
      </c>
      <c r="C123" s="1174">
        <f t="shared" si="3"/>
        <v>99</v>
      </c>
      <c r="D123" s="1175" t="e">
        <f>#REF!</f>
        <v>#REF!</v>
      </c>
      <c r="E123" s="1176" t="e">
        <f>#REF!</f>
        <v>#REF!</v>
      </c>
      <c r="F123" s="1152">
        <v>1.962</v>
      </c>
      <c r="G123" s="1144" t="e">
        <f>#REF!</f>
        <v>#REF!</v>
      </c>
      <c r="H123" s="1144"/>
      <c r="I123" s="1276" t="e">
        <f>#REF!</f>
        <v>#REF!</v>
      </c>
      <c r="J123" s="1274">
        <v>7</v>
      </c>
      <c r="K123" s="1159" t="s">
        <v>1319</v>
      </c>
      <c r="L123" s="1159" t="s">
        <v>1320</v>
      </c>
      <c r="M123" s="1277" t="e">
        <f>#REF!</f>
        <v>#REF!</v>
      </c>
      <c r="N123" s="1177" t="s">
        <v>1517</v>
      </c>
      <c r="O123" s="1147" t="s">
        <v>1518</v>
      </c>
      <c r="P123" s="1154"/>
    </row>
    <row r="124" spans="2:16" s="1149" customFormat="1" ht="26.25" customHeight="1">
      <c r="B124" s="1139">
        <f t="shared" si="2"/>
        <v>100</v>
      </c>
      <c r="C124" s="1174">
        <f t="shared" si="3"/>
        <v>100</v>
      </c>
      <c r="D124" s="1175" t="e">
        <f>#REF!</f>
        <v>#REF!</v>
      </c>
      <c r="E124" s="1176" t="e">
        <f>#REF!</f>
        <v>#REF!</v>
      </c>
      <c r="F124" s="1152">
        <v>1.1759999999999999</v>
      </c>
      <c r="G124" s="1144" t="e">
        <f>#REF!</f>
        <v>#REF!</v>
      </c>
      <c r="H124" s="1144"/>
      <c r="I124" s="1276" t="e">
        <f>#REF!</f>
        <v>#REF!</v>
      </c>
      <c r="J124" s="1274">
        <v>6</v>
      </c>
      <c r="K124" s="1159" t="s">
        <v>1319</v>
      </c>
      <c r="L124" s="1159" t="s">
        <v>1320</v>
      </c>
      <c r="M124" s="1277" t="e">
        <f>#REF!</f>
        <v>#REF!</v>
      </c>
      <c r="N124" s="1147" t="s">
        <v>1519</v>
      </c>
      <c r="O124" s="1147" t="s">
        <v>1520</v>
      </c>
      <c r="P124" s="1154"/>
    </row>
    <row r="125" spans="2:16" s="1149" customFormat="1" ht="20.100000000000001" customHeight="1">
      <c r="B125" s="1139">
        <f t="shared" si="2"/>
        <v>101</v>
      </c>
      <c r="C125" s="1174">
        <f t="shared" si="3"/>
        <v>101</v>
      </c>
      <c r="D125" s="1175" t="e">
        <f>#REF!</f>
        <v>#REF!</v>
      </c>
      <c r="E125" s="1176" t="e">
        <f>#REF!</f>
        <v>#REF!</v>
      </c>
      <c r="F125" s="1152">
        <v>0.21099999999999999</v>
      </c>
      <c r="G125" s="1144" t="e">
        <f>#REF!</f>
        <v>#REF!</v>
      </c>
      <c r="H125" s="1144"/>
      <c r="I125" s="1276" t="e">
        <f>#REF!</f>
        <v>#REF!</v>
      </c>
      <c r="J125" s="1274">
        <v>4.5</v>
      </c>
      <c r="K125" s="1159" t="s">
        <v>1319</v>
      </c>
      <c r="L125" s="1159" t="s">
        <v>1320</v>
      </c>
      <c r="M125" s="1277" t="e">
        <f>#REF!</f>
        <v>#REF!</v>
      </c>
      <c r="N125" s="1147" t="s">
        <v>1521</v>
      </c>
      <c r="O125" s="1147" t="s">
        <v>1522</v>
      </c>
      <c r="P125" s="1154"/>
    </row>
    <row r="126" spans="2:16" s="1149" customFormat="1" ht="20.100000000000001" customHeight="1">
      <c r="B126" s="1139">
        <f t="shared" si="2"/>
        <v>102</v>
      </c>
      <c r="C126" s="1174">
        <f t="shared" si="3"/>
        <v>102</v>
      </c>
      <c r="D126" s="1175" t="e">
        <f>#REF!</f>
        <v>#REF!</v>
      </c>
      <c r="E126" s="1176" t="e">
        <f>#REF!</f>
        <v>#REF!</v>
      </c>
      <c r="F126" s="1152">
        <v>0.51300000000000001</v>
      </c>
      <c r="G126" s="1144" t="e">
        <f>#REF!</f>
        <v>#REF!</v>
      </c>
      <c r="H126" s="1144"/>
      <c r="I126" s="1276" t="e">
        <f>#REF!</f>
        <v>#REF!</v>
      </c>
      <c r="J126" s="1274">
        <v>4</v>
      </c>
      <c r="K126" s="1159" t="s">
        <v>1319</v>
      </c>
      <c r="L126" s="1159" t="s">
        <v>1320</v>
      </c>
      <c r="M126" s="1277" t="e">
        <f>#REF!</f>
        <v>#REF!</v>
      </c>
      <c r="N126" s="1147" t="s">
        <v>1523</v>
      </c>
      <c r="O126" s="1147" t="s">
        <v>1524</v>
      </c>
      <c r="P126" s="1154"/>
    </row>
    <row r="127" spans="2:16" s="1149" customFormat="1" ht="26.25" customHeight="1">
      <c r="B127" s="1139">
        <f t="shared" si="2"/>
        <v>103</v>
      </c>
      <c r="C127" s="1174">
        <f t="shared" si="3"/>
        <v>103</v>
      </c>
      <c r="D127" s="1175" t="e">
        <f>#REF!</f>
        <v>#REF!</v>
      </c>
      <c r="E127" s="1176" t="e">
        <f>#REF!</f>
        <v>#REF!</v>
      </c>
      <c r="F127" s="1152">
        <v>0.36599999999999999</v>
      </c>
      <c r="G127" s="1144" t="e">
        <f>#REF!</f>
        <v>#REF!</v>
      </c>
      <c r="H127" s="1144"/>
      <c r="I127" s="1276" t="e">
        <f>#REF!</f>
        <v>#REF!</v>
      </c>
      <c r="J127" s="1274">
        <v>4</v>
      </c>
      <c r="K127" s="1159" t="s">
        <v>1319</v>
      </c>
      <c r="L127" s="1159" t="s">
        <v>1320</v>
      </c>
      <c r="M127" s="1277" t="e">
        <f>#REF!</f>
        <v>#REF!</v>
      </c>
      <c r="N127" s="1178" t="s">
        <v>1525</v>
      </c>
      <c r="O127" s="1178" t="s">
        <v>1526</v>
      </c>
      <c r="P127" s="1154"/>
    </row>
    <row r="128" spans="2:16" s="1149" customFormat="1" ht="27.75" customHeight="1">
      <c r="B128" s="1139">
        <f t="shared" si="2"/>
        <v>104</v>
      </c>
      <c r="C128" s="1174">
        <f t="shared" si="3"/>
        <v>104</v>
      </c>
      <c r="D128" s="1175" t="e">
        <f>#REF!</f>
        <v>#REF!</v>
      </c>
      <c r="E128" s="1176" t="e">
        <f>#REF!</f>
        <v>#REF!</v>
      </c>
      <c r="F128" s="1164">
        <v>0.34399999999999997</v>
      </c>
      <c r="G128" s="1144" t="e">
        <f>#REF!</f>
        <v>#REF!</v>
      </c>
      <c r="H128" s="1144"/>
      <c r="I128" s="1276" t="e">
        <f>#REF!</f>
        <v>#REF!</v>
      </c>
      <c r="J128" s="1274">
        <v>4</v>
      </c>
      <c r="K128" s="1159" t="s">
        <v>1319</v>
      </c>
      <c r="L128" s="1159" t="s">
        <v>1320</v>
      </c>
      <c r="M128" s="1277" t="e">
        <f>#REF!</f>
        <v>#REF!</v>
      </c>
      <c r="N128" s="1178" t="s">
        <v>1527</v>
      </c>
      <c r="O128" s="1178" t="s">
        <v>1528</v>
      </c>
      <c r="P128" s="1154"/>
    </row>
    <row r="129" spans="2:19" s="1149" customFormat="1" ht="27.75" customHeight="1">
      <c r="B129" s="1139">
        <f t="shared" si="2"/>
        <v>105</v>
      </c>
      <c r="C129" s="1174">
        <f>+C128+1</f>
        <v>105</v>
      </c>
      <c r="D129" s="1175" t="e">
        <f>#REF!</f>
        <v>#REF!</v>
      </c>
      <c r="E129" s="1176" t="e">
        <f>#REF!</f>
        <v>#REF!</v>
      </c>
      <c r="F129" s="1164">
        <v>0.78</v>
      </c>
      <c r="G129" s="1144" t="e">
        <f>#REF!</f>
        <v>#REF!</v>
      </c>
      <c r="H129" s="1144"/>
      <c r="I129" s="1276" t="e">
        <f>#REF!</f>
        <v>#REF!</v>
      </c>
      <c r="J129" s="1274">
        <v>6</v>
      </c>
      <c r="K129" s="1159" t="s">
        <v>1319</v>
      </c>
      <c r="L129" s="1159" t="s">
        <v>1320</v>
      </c>
      <c r="M129" s="1277" t="e">
        <f>#REF!</f>
        <v>#REF!</v>
      </c>
      <c r="N129" s="1147" t="s">
        <v>1529</v>
      </c>
      <c r="O129" s="1147" t="s">
        <v>1530</v>
      </c>
      <c r="P129" s="1154"/>
      <c r="R129" s="1149" t="s">
        <v>1531</v>
      </c>
    </row>
    <row r="130" spans="2:19" s="1149" customFormat="1" ht="27.75" customHeight="1">
      <c r="B130" s="1139">
        <f>B129+1</f>
        <v>106</v>
      </c>
      <c r="C130" s="1174">
        <f t="shared" si="3"/>
        <v>106</v>
      </c>
      <c r="D130" s="1175" t="e">
        <f>#REF!</f>
        <v>#REF!</v>
      </c>
      <c r="E130" s="1176" t="e">
        <f>#REF!</f>
        <v>#REF!</v>
      </c>
      <c r="F130" s="1164">
        <v>0.82499999999999996</v>
      </c>
      <c r="G130" s="1144" t="e">
        <f>#REF!</f>
        <v>#REF!</v>
      </c>
      <c r="H130" s="1144"/>
      <c r="I130" s="1276" t="e">
        <f>#REF!</f>
        <v>#REF!</v>
      </c>
      <c r="J130" s="1274">
        <v>4</v>
      </c>
      <c r="K130" s="1159" t="s">
        <v>1319</v>
      </c>
      <c r="L130" s="1159" t="s">
        <v>1320</v>
      </c>
      <c r="M130" s="1277" t="e">
        <f>#REF!</f>
        <v>#REF!</v>
      </c>
      <c r="N130" s="1177" t="s">
        <v>1408</v>
      </c>
      <c r="O130" s="1177" t="s">
        <v>1532</v>
      </c>
      <c r="P130" s="1154"/>
    </row>
    <row r="131" spans="2:19" s="1149" customFormat="1" ht="26.25" customHeight="1">
      <c r="B131" s="1139">
        <f t="shared" ref="B131:B137" si="4">B130+1</f>
        <v>107</v>
      </c>
      <c r="C131" s="1174">
        <f t="shared" si="3"/>
        <v>107</v>
      </c>
      <c r="D131" s="1175" t="e">
        <f>#REF!</f>
        <v>#REF!</v>
      </c>
      <c r="E131" s="1176" t="e">
        <f>#REF!</f>
        <v>#REF!</v>
      </c>
      <c r="F131" s="1179">
        <v>0.6</v>
      </c>
      <c r="G131" s="1144" t="e">
        <f>#REF!</f>
        <v>#REF!</v>
      </c>
      <c r="H131" s="1144"/>
      <c r="I131" s="1276" t="e">
        <f>#REF!</f>
        <v>#REF!</v>
      </c>
      <c r="J131" s="1274">
        <v>4</v>
      </c>
      <c r="K131" s="1159" t="s">
        <v>1319</v>
      </c>
      <c r="L131" s="1159" t="s">
        <v>1320</v>
      </c>
      <c r="M131" s="1277" t="e">
        <f>#REF!</f>
        <v>#REF!</v>
      </c>
      <c r="N131" s="1177" t="s">
        <v>1533</v>
      </c>
      <c r="O131" s="1177" t="s">
        <v>1408</v>
      </c>
      <c r="P131" s="1154"/>
      <c r="R131" s="1149" t="s">
        <v>1534</v>
      </c>
    </row>
    <row r="132" spans="2:19" s="1149" customFormat="1" ht="27.75" customHeight="1">
      <c r="B132" s="1139">
        <f t="shared" si="4"/>
        <v>108</v>
      </c>
      <c r="C132" s="1174">
        <f t="shared" si="3"/>
        <v>108</v>
      </c>
      <c r="D132" s="1175" t="e">
        <f>#REF!</f>
        <v>#REF!</v>
      </c>
      <c r="E132" s="1176" t="e">
        <f>#REF!</f>
        <v>#REF!</v>
      </c>
      <c r="F132" s="1179">
        <v>0.81299999999999994</v>
      </c>
      <c r="G132" s="1144" t="e">
        <f>#REF!</f>
        <v>#REF!</v>
      </c>
      <c r="H132" s="1144"/>
      <c r="I132" s="1276" t="e">
        <f>#REF!</f>
        <v>#REF!</v>
      </c>
      <c r="J132" s="1274">
        <v>5.5</v>
      </c>
      <c r="K132" s="1159" t="s">
        <v>1319</v>
      </c>
      <c r="L132" s="1159" t="s">
        <v>1320</v>
      </c>
      <c r="M132" s="1277" t="e">
        <f>#REF!</f>
        <v>#REF!</v>
      </c>
      <c r="N132" s="1147" t="s">
        <v>1535</v>
      </c>
      <c r="O132" s="1147" t="s">
        <v>1536</v>
      </c>
      <c r="P132" s="1154"/>
    </row>
    <row r="133" spans="2:19" s="1149" customFormat="1" ht="27.75" customHeight="1">
      <c r="B133" s="1139">
        <f t="shared" si="4"/>
        <v>109</v>
      </c>
      <c r="C133" s="1174">
        <f t="shared" si="3"/>
        <v>109</v>
      </c>
      <c r="D133" s="1175" t="e">
        <f>#REF!</f>
        <v>#REF!</v>
      </c>
      <c r="E133" s="1176" t="e">
        <f>#REF!</f>
        <v>#REF!</v>
      </c>
      <c r="F133" s="1180">
        <v>1.048</v>
      </c>
      <c r="G133" s="1144" t="e">
        <f>#REF!</f>
        <v>#REF!</v>
      </c>
      <c r="H133" s="1144"/>
      <c r="I133" s="1276" t="e">
        <f>#REF!</f>
        <v>#REF!</v>
      </c>
      <c r="J133" s="1274">
        <v>5.5</v>
      </c>
      <c r="K133" s="1159" t="s">
        <v>1319</v>
      </c>
      <c r="L133" s="1159" t="s">
        <v>1320</v>
      </c>
      <c r="M133" s="1277" t="e">
        <f>#REF!</f>
        <v>#REF!</v>
      </c>
      <c r="N133" s="1147" t="s">
        <v>1537</v>
      </c>
      <c r="O133" s="1147" t="s">
        <v>1538</v>
      </c>
      <c r="P133" s="1154"/>
    </row>
    <row r="134" spans="2:19" s="1149" customFormat="1" ht="27.75" customHeight="1">
      <c r="B134" s="1139">
        <f t="shared" si="4"/>
        <v>110</v>
      </c>
      <c r="C134" s="1174">
        <f t="shared" si="3"/>
        <v>110</v>
      </c>
      <c r="D134" s="1175" t="e">
        <f>#REF!</f>
        <v>#REF!</v>
      </c>
      <c r="E134" s="1176" t="e">
        <f>#REF!</f>
        <v>#REF!</v>
      </c>
      <c r="F134" s="1179"/>
      <c r="G134" s="1144" t="e">
        <f>#REF!</f>
        <v>#REF!</v>
      </c>
      <c r="H134" s="1144"/>
      <c r="I134" s="1276" t="e">
        <f>#REF!</f>
        <v>#REF!</v>
      </c>
      <c r="J134" s="1274"/>
      <c r="K134" s="1159" t="s">
        <v>1319</v>
      </c>
      <c r="L134" s="1159" t="s">
        <v>1320</v>
      </c>
      <c r="M134" s="1277" t="e">
        <f>#REF!</f>
        <v>#REF!</v>
      </c>
      <c r="N134" s="1280"/>
      <c r="O134" s="1280"/>
      <c r="P134" s="1154"/>
    </row>
    <row r="135" spans="2:19" s="1149" customFormat="1" ht="27.75" customHeight="1">
      <c r="B135" s="1139">
        <f t="shared" si="4"/>
        <v>111</v>
      </c>
      <c r="C135" s="1174">
        <f t="shared" si="3"/>
        <v>111</v>
      </c>
      <c r="D135" s="1175" t="e">
        <f>#REF!</f>
        <v>#REF!</v>
      </c>
      <c r="E135" s="1176" t="e">
        <f>#REF!</f>
        <v>#REF!</v>
      </c>
      <c r="F135" s="1179"/>
      <c r="G135" s="1144" t="e">
        <f>#REF!</f>
        <v>#REF!</v>
      </c>
      <c r="H135" s="1144"/>
      <c r="I135" s="1276" t="e">
        <f>#REF!</f>
        <v>#REF!</v>
      </c>
      <c r="J135" s="1274"/>
      <c r="K135" s="1159" t="s">
        <v>1319</v>
      </c>
      <c r="L135" s="1159" t="s">
        <v>1320</v>
      </c>
      <c r="M135" s="1277" t="e">
        <f>#REF!</f>
        <v>#REF!</v>
      </c>
      <c r="N135" s="1280"/>
      <c r="O135" s="1280"/>
      <c r="P135" s="1154"/>
    </row>
    <row r="136" spans="2:19" s="1149" customFormat="1" ht="27.75" customHeight="1">
      <c r="B136" s="1139">
        <f t="shared" si="4"/>
        <v>112</v>
      </c>
      <c r="C136" s="1174">
        <f t="shared" si="3"/>
        <v>112</v>
      </c>
      <c r="D136" s="1175" t="e">
        <f>#REF!</f>
        <v>#REF!</v>
      </c>
      <c r="E136" s="1176" t="e">
        <f>#REF!</f>
        <v>#REF!</v>
      </c>
      <c r="F136" s="1179"/>
      <c r="G136" s="1144" t="e">
        <f>#REF!</f>
        <v>#REF!</v>
      </c>
      <c r="H136" s="1144"/>
      <c r="I136" s="1276" t="e">
        <f>#REF!</f>
        <v>#REF!</v>
      </c>
      <c r="J136" s="1274"/>
      <c r="K136" s="1159" t="s">
        <v>1319</v>
      </c>
      <c r="L136" s="1159" t="s">
        <v>1320</v>
      </c>
      <c r="M136" s="1277" t="e">
        <f>#REF!</f>
        <v>#REF!</v>
      </c>
      <c r="N136" s="1280"/>
      <c r="O136" s="1280"/>
      <c r="P136" s="1154"/>
    </row>
    <row r="137" spans="2:19" s="1149" customFormat="1" ht="27.75" customHeight="1">
      <c r="B137" s="1139">
        <f t="shared" si="4"/>
        <v>113</v>
      </c>
      <c r="C137" s="1174">
        <f t="shared" si="3"/>
        <v>113</v>
      </c>
      <c r="D137" s="1175" t="e">
        <f>#REF!</f>
        <v>#REF!</v>
      </c>
      <c r="E137" s="1176" t="e">
        <f>#REF!</f>
        <v>#REF!</v>
      </c>
      <c r="F137" s="1179"/>
      <c r="G137" s="1144" t="e">
        <f>#REF!</f>
        <v>#REF!</v>
      </c>
      <c r="H137" s="1144"/>
      <c r="I137" s="1276" t="e">
        <f>#REF!</f>
        <v>#REF!</v>
      </c>
      <c r="J137" s="1274"/>
      <c r="K137" s="1159" t="s">
        <v>1319</v>
      </c>
      <c r="L137" s="1159" t="s">
        <v>1320</v>
      </c>
      <c r="M137" s="1277" t="e">
        <f>#REF!</f>
        <v>#REF!</v>
      </c>
      <c r="N137" s="1280"/>
      <c r="O137" s="1280"/>
      <c r="P137" s="1154"/>
    </row>
    <row r="138" spans="2:19" s="1149" customFormat="1" ht="27.75" customHeight="1">
      <c r="B138" s="1139"/>
      <c r="C138" s="1166"/>
      <c r="D138" s="1175"/>
      <c r="E138" s="1176"/>
      <c r="F138" s="1179"/>
      <c r="G138" s="1144"/>
      <c r="H138" s="1144"/>
      <c r="I138" s="1157"/>
      <c r="J138" s="1158"/>
      <c r="K138" s="1159"/>
      <c r="L138" s="1159"/>
      <c r="M138" s="1157"/>
      <c r="N138" s="1147"/>
      <c r="O138" s="1147"/>
      <c r="P138" s="1154"/>
    </row>
    <row r="139" spans="2:19" s="1149" customFormat="1" ht="20.100000000000001" customHeight="1">
      <c r="B139" s="1139"/>
      <c r="C139" s="1166"/>
      <c r="D139" s="1167"/>
      <c r="E139" s="1151"/>
      <c r="F139" s="1181"/>
      <c r="G139" s="1144"/>
      <c r="H139" s="1144"/>
      <c r="I139" s="1153"/>
      <c r="J139" s="1145"/>
      <c r="K139" s="1146"/>
      <c r="L139" s="1146"/>
      <c r="M139" s="1153"/>
      <c r="N139" s="1182"/>
      <c r="O139" s="1182"/>
      <c r="P139" s="1154"/>
    </row>
    <row r="140" spans="2:19" s="1149" customFormat="1" ht="20.100000000000001" customHeight="1">
      <c r="B140" s="1139"/>
      <c r="C140" s="1132" t="s">
        <v>1211</v>
      </c>
      <c r="D140" s="1167"/>
      <c r="E140" s="1151"/>
      <c r="F140" s="1169">
        <f>SUM(F141:F153)</f>
        <v>132.76899999999998</v>
      </c>
      <c r="G140" s="1170" t="e">
        <f>SUM(G141:G154)</f>
        <v>#REF!</v>
      </c>
      <c r="H140" s="1170"/>
      <c r="I140" s="1171"/>
      <c r="J140" s="1172"/>
      <c r="K140" s="1146"/>
      <c r="L140" s="1146"/>
      <c r="M140" s="1153"/>
      <c r="N140" s="1182"/>
      <c r="O140" s="1182"/>
      <c r="P140" s="1183"/>
    </row>
    <row r="141" spans="2:19" s="1149" customFormat="1" ht="27" customHeight="1">
      <c r="B141" s="1139">
        <f>B133+1</f>
        <v>110</v>
      </c>
      <c r="C141" s="1174">
        <f>C133+1</f>
        <v>110</v>
      </c>
      <c r="D141" s="1184" t="e">
        <f>#REF!</f>
        <v>#REF!</v>
      </c>
      <c r="E141" s="1151" t="e">
        <f>#REF!</f>
        <v>#REF!</v>
      </c>
      <c r="F141" s="1152">
        <v>4.2130000000000001</v>
      </c>
      <c r="G141" s="1144" t="e">
        <f>#REF!</f>
        <v>#REF!</v>
      </c>
      <c r="H141" s="1144"/>
      <c r="I141" s="1278" t="e">
        <f>#REF!</f>
        <v>#REF!</v>
      </c>
      <c r="J141" s="1273">
        <v>10</v>
      </c>
      <c r="K141" s="1146" t="s">
        <v>1319</v>
      </c>
      <c r="L141" s="1146" t="s">
        <v>1320</v>
      </c>
      <c r="M141" s="1279" t="e">
        <f>#REF!</f>
        <v>#REF!</v>
      </c>
      <c r="N141" s="1147" t="s">
        <v>1539</v>
      </c>
      <c r="O141" s="1147" t="s">
        <v>1540</v>
      </c>
      <c r="P141" s="1154"/>
      <c r="S141" s="1163" t="e">
        <f>SUM(I112:I124)</f>
        <v>#REF!</v>
      </c>
    </row>
    <row r="142" spans="2:19" s="1149" customFormat="1" ht="26.25" customHeight="1">
      <c r="B142" s="1139">
        <f>B141+1</f>
        <v>111</v>
      </c>
      <c r="C142" s="1174">
        <f t="shared" ref="C142:C220" si="5">C141+1</f>
        <v>111</v>
      </c>
      <c r="D142" s="1184" t="e">
        <f>#REF!</f>
        <v>#REF!</v>
      </c>
      <c r="E142" s="1151" t="e">
        <f>#REF!</f>
        <v>#REF!</v>
      </c>
      <c r="F142" s="1152">
        <v>5.2130000000000001</v>
      </c>
      <c r="G142" s="1144" t="e">
        <f>#REF!</f>
        <v>#REF!</v>
      </c>
      <c r="H142" s="1144"/>
      <c r="I142" s="1278" t="e">
        <f>#REF!</f>
        <v>#REF!</v>
      </c>
      <c r="J142" s="1273">
        <v>7</v>
      </c>
      <c r="K142" s="1146" t="s">
        <v>1319</v>
      </c>
      <c r="L142" s="1146" t="s">
        <v>1320</v>
      </c>
      <c r="M142" s="1279" t="e">
        <f>#REF!</f>
        <v>#REF!</v>
      </c>
      <c r="N142" s="1147" t="s">
        <v>1541</v>
      </c>
      <c r="O142" s="1147" t="s">
        <v>1542</v>
      </c>
      <c r="P142" s="1154"/>
    </row>
    <row r="143" spans="2:19" s="1149" customFormat="1" ht="25.5" customHeight="1">
      <c r="B143" s="1139">
        <f t="shared" ref="B143:B154" si="6">B142+1</f>
        <v>112</v>
      </c>
      <c r="C143" s="1174">
        <f t="shared" si="5"/>
        <v>112</v>
      </c>
      <c r="D143" s="1184" t="e">
        <f>#REF!</f>
        <v>#REF!</v>
      </c>
      <c r="E143" s="1151" t="e">
        <f>#REF!</f>
        <v>#REF!</v>
      </c>
      <c r="F143" s="1152">
        <v>6.2130000000000001</v>
      </c>
      <c r="G143" s="1144" t="e">
        <f>#REF!</f>
        <v>#REF!</v>
      </c>
      <c r="H143" s="1144"/>
      <c r="I143" s="1278" t="e">
        <f>#REF!</f>
        <v>#REF!</v>
      </c>
      <c r="J143" s="1274">
        <v>6</v>
      </c>
      <c r="K143" s="1146" t="s">
        <v>1319</v>
      </c>
      <c r="L143" s="1146" t="s">
        <v>1320</v>
      </c>
      <c r="M143" s="1279" t="e">
        <f>#REF!</f>
        <v>#REF!</v>
      </c>
      <c r="N143" s="1147" t="s">
        <v>1543</v>
      </c>
      <c r="O143" s="1147" t="s">
        <v>1544</v>
      </c>
      <c r="P143" s="1154"/>
    </row>
    <row r="144" spans="2:19" s="1149" customFormat="1" ht="32.25" customHeight="1">
      <c r="B144" s="1139">
        <f t="shared" si="6"/>
        <v>113</v>
      </c>
      <c r="C144" s="1174">
        <f t="shared" si="5"/>
        <v>113</v>
      </c>
      <c r="D144" s="1184" t="e">
        <f>#REF!</f>
        <v>#REF!</v>
      </c>
      <c r="E144" s="1151" t="e">
        <f>#REF!</f>
        <v>#REF!</v>
      </c>
      <c r="F144" s="1152">
        <v>7.2130000000000001</v>
      </c>
      <c r="G144" s="1144" t="e">
        <f>#REF!</f>
        <v>#REF!</v>
      </c>
      <c r="H144" s="1144"/>
      <c r="I144" s="1278" t="e">
        <f>#REF!</f>
        <v>#REF!</v>
      </c>
      <c r="J144" s="1274">
        <v>5</v>
      </c>
      <c r="K144" s="1146" t="s">
        <v>1319</v>
      </c>
      <c r="L144" s="1146" t="s">
        <v>1320</v>
      </c>
      <c r="M144" s="1279" t="e">
        <f>#REF!</f>
        <v>#REF!</v>
      </c>
      <c r="N144" s="1147" t="s">
        <v>1545</v>
      </c>
      <c r="O144" s="1147" t="s">
        <v>1546</v>
      </c>
      <c r="P144" s="1154"/>
    </row>
    <row r="145" spans="2:18" s="1149" customFormat="1" ht="28.5" customHeight="1">
      <c r="B145" s="1139">
        <f t="shared" si="6"/>
        <v>114</v>
      </c>
      <c r="C145" s="1174">
        <f t="shared" si="5"/>
        <v>114</v>
      </c>
      <c r="D145" s="1184" t="e">
        <f>#REF!</f>
        <v>#REF!</v>
      </c>
      <c r="E145" s="1151" t="e">
        <f>#REF!</f>
        <v>#REF!</v>
      </c>
      <c r="F145" s="1152">
        <v>8.2129999999999992</v>
      </c>
      <c r="G145" s="1144" t="e">
        <f>#REF!</f>
        <v>#REF!</v>
      </c>
      <c r="H145" s="1144"/>
      <c r="I145" s="1278" t="e">
        <f>#REF!</f>
        <v>#REF!</v>
      </c>
      <c r="J145" s="1274">
        <v>5</v>
      </c>
      <c r="K145" s="1146" t="s">
        <v>1319</v>
      </c>
      <c r="L145" s="1146" t="s">
        <v>1320</v>
      </c>
      <c r="M145" s="1279" t="e">
        <f>#REF!</f>
        <v>#REF!</v>
      </c>
      <c r="N145" s="1147" t="s">
        <v>1545</v>
      </c>
      <c r="O145" s="1147" t="s">
        <v>1547</v>
      </c>
      <c r="P145" s="1154"/>
    </row>
    <row r="146" spans="2:18" s="1149" customFormat="1" ht="28.5" customHeight="1">
      <c r="B146" s="1139">
        <f t="shared" si="6"/>
        <v>115</v>
      </c>
      <c r="C146" s="1174">
        <f t="shared" si="5"/>
        <v>115</v>
      </c>
      <c r="D146" s="1184" t="e">
        <f>#REF!</f>
        <v>#REF!</v>
      </c>
      <c r="E146" s="1151" t="e">
        <f>#REF!</f>
        <v>#REF!</v>
      </c>
      <c r="F146" s="1152">
        <v>9.2129999999999992</v>
      </c>
      <c r="G146" s="1144" t="e">
        <f>#REF!</f>
        <v>#REF!</v>
      </c>
      <c r="H146" s="1144"/>
      <c r="I146" s="1278" t="e">
        <f>#REF!</f>
        <v>#REF!</v>
      </c>
      <c r="J146" s="1274">
        <v>5.5</v>
      </c>
      <c r="K146" s="1146" t="s">
        <v>1319</v>
      </c>
      <c r="L146" s="1146" t="s">
        <v>1320</v>
      </c>
      <c r="M146" s="1279" t="e">
        <f>#REF!</f>
        <v>#REF!</v>
      </c>
      <c r="N146" s="1147" t="s">
        <v>1548</v>
      </c>
      <c r="O146" s="1147" t="s">
        <v>1549</v>
      </c>
      <c r="P146" s="1154"/>
    </row>
    <row r="147" spans="2:18" s="1149" customFormat="1" ht="25.5" customHeight="1">
      <c r="B147" s="1139">
        <f t="shared" si="6"/>
        <v>116</v>
      </c>
      <c r="C147" s="1174">
        <f t="shared" si="5"/>
        <v>116</v>
      </c>
      <c r="D147" s="1184" t="e">
        <f>#REF!</f>
        <v>#REF!</v>
      </c>
      <c r="E147" s="1151" t="e">
        <f>#REF!</f>
        <v>#REF!</v>
      </c>
      <c r="F147" s="1152">
        <v>10.212999999999999</v>
      </c>
      <c r="G147" s="1144" t="e">
        <f>#REF!</f>
        <v>#REF!</v>
      </c>
      <c r="H147" s="1144"/>
      <c r="I147" s="1278" t="e">
        <f>#REF!</f>
        <v>#REF!</v>
      </c>
      <c r="J147" s="1274">
        <v>5</v>
      </c>
      <c r="K147" s="1146" t="s">
        <v>1319</v>
      </c>
      <c r="L147" s="1146" t="s">
        <v>1320</v>
      </c>
      <c r="M147" s="1279" t="e">
        <f>#REF!</f>
        <v>#REF!</v>
      </c>
      <c r="N147" s="1147" t="s">
        <v>1550</v>
      </c>
      <c r="O147" s="1147" t="s">
        <v>1551</v>
      </c>
      <c r="P147" s="1154"/>
    </row>
    <row r="148" spans="2:18" s="1149" customFormat="1" ht="27.75" customHeight="1">
      <c r="B148" s="1139">
        <f t="shared" si="6"/>
        <v>117</v>
      </c>
      <c r="C148" s="1174">
        <f t="shared" si="5"/>
        <v>117</v>
      </c>
      <c r="D148" s="1184" t="e">
        <f>#REF!</f>
        <v>#REF!</v>
      </c>
      <c r="E148" s="1151" t="e">
        <f>#REF!</f>
        <v>#REF!</v>
      </c>
      <c r="F148" s="1152">
        <v>11.212999999999999</v>
      </c>
      <c r="G148" s="1144" t="e">
        <f>#REF!</f>
        <v>#REF!</v>
      </c>
      <c r="H148" s="1144"/>
      <c r="I148" s="1278" t="e">
        <f>#REF!</f>
        <v>#REF!</v>
      </c>
      <c r="J148" s="1274">
        <v>5</v>
      </c>
      <c r="K148" s="1146" t="s">
        <v>1319</v>
      </c>
      <c r="L148" s="1146" t="s">
        <v>1320</v>
      </c>
      <c r="M148" s="1279" t="e">
        <f>#REF!</f>
        <v>#REF!</v>
      </c>
      <c r="N148" s="1147" t="s">
        <v>1552</v>
      </c>
      <c r="O148" s="1147" t="s">
        <v>1553</v>
      </c>
      <c r="P148" s="1154"/>
    </row>
    <row r="149" spans="2:18" s="1149" customFormat="1" ht="26.25" customHeight="1">
      <c r="B149" s="1139">
        <f t="shared" si="6"/>
        <v>118</v>
      </c>
      <c r="C149" s="1174">
        <f t="shared" si="5"/>
        <v>118</v>
      </c>
      <c r="D149" s="1184" t="e">
        <f>#REF!</f>
        <v>#REF!</v>
      </c>
      <c r="E149" s="1151" t="e">
        <f>#REF!</f>
        <v>#REF!</v>
      </c>
      <c r="F149" s="1152">
        <v>12.212999999999999</v>
      </c>
      <c r="G149" s="1144" t="e">
        <f>#REF!</f>
        <v>#REF!</v>
      </c>
      <c r="H149" s="1144"/>
      <c r="I149" s="1278" t="e">
        <f>#REF!</f>
        <v>#REF!</v>
      </c>
      <c r="J149" s="1274">
        <v>6</v>
      </c>
      <c r="K149" s="1146" t="s">
        <v>1319</v>
      </c>
      <c r="L149" s="1146" t="s">
        <v>1320</v>
      </c>
      <c r="M149" s="1279" t="e">
        <f>#REF!</f>
        <v>#REF!</v>
      </c>
      <c r="N149" s="1147" t="s">
        <v>1550</v>
      </c>
      <c r="O149" s="1147" t="s">
        <v>1554</v>
      </c>
      <c r="P149" s="1154"/>
    </row>
    <row r="150" spans="2:18" s="1149" customFormat="1" ht="26.25" customHeight="1">
      <c r="B150" s="1139">
        <f t="shared" si="6"/>
        <v>119</v>
      </c>
      <c r="C150" s="1174">
        <f t="shared" si="5"/>
        <v>119</v>
      </c>
      <c r="D150" s="1184" t="e">
        <f>#REF!</f>
        <v>#REF!</v>
      </c>
      <c r="E150" s="1151" t="e">
        <f>#REF!</f>
        <v>#REF!</v>
      </c>
      <c r="F150" s="1152">
        <v>13.212999999999999</v>
      </c>
      <c r="G150" s="1144" t="e">
        <f>#REF!</f>
        <v>#REF!</v>
      </c>
      <c r="H150" s="1144"/>
      <c r="I150" s="1278" t="e">
        <f>#REF!</f>
        <v>#REF!</v>
      </c>
      <c r="J150" s="1274">
        <v>5</v>
      </c>
      <c r="K150" s="1146" t="s">
        <v>1319</v>
      </c>
      <c r="L150" s="1146" t="s">
        <v>1320</v>
      </c>
      <c r="M150" s="1279" t="e">
        <f>#REF!</f>
        <v>#REF!</v>
      </c>
      <c r="N150" s="1147" t="s">
        <v>1555</v>
      </c>
      <c r="O150" s="1147" t="s">
        <v>1556</v>
      </c>
      <c r="P150" s="1154"/>
    </row>
    <row r="151" spans="2:18" s="1149" customFormat="1" ht="28.5" customHeight="1">
      <c r="B151" s="1139">
        <f t="shared" si="6"/>
        <v>120</v>
      </c>
      <c r="C151" s="1174">
        <f>C150+1</f>
        <v>120</v>
      </c>
      <c r="D151" s="1184" t="e">
        <f>#REF!</f>
        <v>#REF!</v>
      </c>
      <c r="E151" s="1151" t="e">
        <f>#REF!</f>
        <v>#REF!</v>
      </c>
      <c r="F151" s="1152">
        <v>14.212999999999999</v>
      </c>
      <c r="G151" s="1144" t="e">
        <f>#REF!</f>
        <v>#REF!</v>
      </c>
      <c r="H151" s="1144"/>
      <c r="I151" s="1278" t="e">
        <f>#REF!</f>
        <v>#REF!</v>
      </c>
      <c r="J151" s="1274">
        <v>6</v>
      </c>
      <c r="K151" s="1146" t="s">
        <v>1319</v>
      </c>
      <c r="L151" s="1146" t="s">
        <v>1320</v>
      </c>
      <c r="M151" s="1279" t="e">
        <f>#REF!</f>
        <v>#REF!</v>
      </c>
      <c r="N151" s="1147" t="s">
        <v>1557</v>
      </c>
      <c r="O151" s="1147" t="s">
        <v>1558</v>
      </c>
      <c r="P151" s="1154"/>
    </row>
    <row r="152" spans="2:18" s="1149" customFormat="1" ht="25.5" customHeight="1">
      <c r="B152" s="1139">
        <f t="shared" si="6"/>
        <v>121</v>
      </c>
      <c r="C152" s="1174">
        <f t="shared" si="5"/>
        <v>121</v>
      </c>
      <c r="D152" s="1184" t="e">
        <f>#REF!</f>
        <v>#REF!</v>
      </c>
      <c r="E152" s="1151" t="e">
        <f>#REF!</f>
        <v>#REF!</v>
      </c>
      <c r="F152" s="1152">
        <v>15.212999999999999</v>
      </c>
      <c r="G152" s="1144" t="e">
        <f>#REF!</f>
        <v>#REF!</v>
      </c>
      <c r="H152" s="1144"/>
      <c r="I152" s="1278" t="e">
        <f>#REF!</f>
        <v>#REF!</v>
      </c>
      <c r="J152" s="1274">
        <v>5</v>
      </c>
      <c r="K152" s="1146" t="s">
        <v>1319</v>
      </c>
      <c r="L152" s="1146" t="s">
        <v>1320</v>
      </c>
      <c r="M152" s="1279" t="e">
        <f>#REF!</f>
        <v>#REF!</v>
      </c>
      <c r="N152" s="1147" t="s">
        <v>1559</v>
      </c>
      <c r="O152" s="1147" t="s">
        <v>1560</v>
      </c>
      <c r="P152" s="1154"/>
      <c r="R152" s="1149" t="s">
        <v>1561</v>
      </c>
    </row>
    <row r="153" spans="2:18" s="1149" customFormat="1" ht="27.75" customHeight="1">
      <c r="B153" s="1139">
        <f t="shared" si="6"/>
        <v>122</v>
      </c>
      <c r="C153" s="1174">
        <f t="shared" si="5"/>
        <v>122</v>
      </c>
      <c r="D153" s="1184" t="e">
        <f>#REF!</f>
        <v>#REF!</v>
      </c>
      <c r="E153" s="1151" t="e">
        <f>#REF!</f>
        <v>#REF!</v>
      </c>
      <c r="F153" s="1152">
        <v>16.213000000000001</v>
      </c>
      <c r="G153" s="1144" t="e">
        <f>#REF!</f>
        <v>#REF!</v>
      </c>
      <c r="H153" s="1144"/>
      <c r="I153" s="1278" t="e">
        <f>#REF!</f>
        <v>#REF!</v>
      </c>
      <c r="J153" s="1274">
        <v>9.5</v>
      </c>
      <c r="K153" s="1146" t="s">
        <v>1319</v>
      </c>
      <c r="L153" s="1146" t="s">
        <v>1320</v>
      </c>
      <c r="M153" s="1279" t="e">
        <f>#REF!</f>
        <v>#REF!</v>
      </c>
      <c r="N153" s="1147" t="s">
        <v>1562</v>
      </c>
      <c r="O153" s="1147" t="s">
        <v>1563</v>
      </c>
      <c r="P153" s="1154"/>
      <c r="R153" s="1149" t="s">
        <v>1564</v>
      </c>
    </row>
    <row r="154" spans="2:18" s="1149" customFormat="1" ht="27.75" customHeight="1">
      <c r="B154" s="1139">
        <f t="shared" si="6"/>
        <v>123</v>
      </c>
      <c r="C154" s="1174">
        <f>C153+1</f>
        <v>123</v>
      </c>
      <c r="D154" s="1184" t="e">
        <f>#REF!</f>
        <v>#REF!</v>
      </c>
      <c r="E154" s="1151" t="e">
        <f>#REF!</f>
        <v>#REF!</v>
      </c>
      <c r="F154" s="1152">
        <v>17.213000000000001</v>
      </c>
      <c r="G154" s="1144" t="e">
        <f>#REF!</f>
        <v>#REF!</v>
      </c>
      <c r="H154" s="1144"/>
      <c r="I154" s="1278" t="e">
        <f>#REF!</f>
        <v>#REF!</v>
      </c>
      <c r="J154" s="1274"/>
      <c r="K154" s="1146" t="s">
        <v>1319</v>
      </c>
      <c r="L154" s="1146" t="s">
        <v>1320</v>
      </c>
      <c r="M154" s="1279" t="e">
        <f>#REF!</f>
        <v>#REF!</v>
      </c>
      <c r="N154" s="1280"/>
      <c r="O154" s="1280"/>
      <c r="P154" s="1154"/>
    </row>
    <row r="155" spans="2:18" s="1149" customFormat="1" ht="27.75" customHeight="1">
      <c r="B155" s="1139"/>
      <c r="C155" s="1174"/>
      <c r="D155" s="1184"/>
      <c r="E155" s="1151"/>
      <c r="F155" s="1152"/>
      <c r="G155" s="1144"/>
      <c r="H155" s="1144"/>
      <c r="I155" s="1278"/>
      <c r="J155" s="1158"/>
      <c r="K155" s="1159"/>
      <c r="L155" s="1159"/>
      <c r="M155" s="1153"/>
      <c r="N155" s="1147"/>
      <c r="O155" s="1147"/>
      <c r="P155" s="1154"/>
    </row>
    <row r="156" spans="2:18" s="1149" customFormat="1" ht="20.100000000000001" customHeight="1">
      <c r="B156" s="1139"/>
      <c r="C156" s="1132" t="s">
        <v>1212</v>
      </c>
      <c r="D156" s="1167"/>
      <c r="E156" s="1151"/>
      <c r="F156" s="1169">
        <f>SUM(F157:F170)</f>
        <v>44.448000000000008</v>
      </c>
      <c r="G156" s="1170" t="e">
        <f>SUM(G157:G176)</f>
        <v>#REF!</v>
      </c>
      <c r="H156" s="1170"/>
      <c r="I156" s="1171"/>
      <c r="J156" s="1172"/>
      <c r="K156" s="1146"/>
      <c r="L156" s="1146"/>
      <c r="M156" s="1153"/>
      <c r="N156" s="1182"/>
      <c r="O156" s="1182"/>
      <c r="P156" s="1183"/>
    </row>
    <row r="157" spans="2:18" s="1149" customFormat="1" ht="26.25" customHeight="1">
      <c r="B157" s="1139">
        <f>B153+1</f>
        <v>123</v>
      </c>
      <c r="C157" s="1174">
        <f>C153+1</f>
        <v>123</v>
      </c>
      <c r="D157" s="1281" t="e">
        <f>#REF!</f>
        <v>#REF!</v>
      </c>
      <c r="E157" s="1151" t="e">
        <f>#REF!</f>
        <v>#REF!</v>
      </c>
      <c r="F157" s="1152">
        <v>4.6319999999999997</v>
      </c>
      <c r="G157" s="1144" t="e">
        <f>#REF!</f>
        <v>#REF!</v>
      </c>
      <c r="H157" s="1144"/>
      <c r="I157" s="1278" t="e">
        <f>#REF!</f>
        <v>#REF!</v>
      </c>
      <c r="J157" s="1273">
        <v>7</v>
      </c>
      <c r="K157" s="1146" t="s">
        <v>1319</v>
      </c>
      <c r="L157" s="1146" t="s">
        <v>1320</v>
      </c>
      <c r="M157" s="1279" t="e">
        <f>#REF!</f>
        <v>#REF!</v>
      </c>
      <c r="N157" s="1147" t="s">
        <v>1565</v>
      </c>
      <c r="O157" s="1147" t="s">
        <v>1542</v>
      </c>
      <c r="P157" s="1154"/>
    </row>
    <row r="158" spans="2:18" s="1149" customFormat="1" ht="20.100000000000001" customHeight="1">
      <c r="B158" s="1139">
        <f>B157+1</f>
        <v>124</v>
      </c>
      <c r="C158" s="1174">
        <f t="shared" si="5"/>
        <v>124</v>
      </c>
      <c r="D158" s="1281" t="e">
        <f>#REF!</f>
        <v>#REF!</v>
      </c>
      <c r="E158" s="1151" t="e">
        <f>#REF!</f>
        <v>#REF!</v>
      </c>
      <c r="F158" s="1152">
        <v>3.573</v>
      </c>
      <c r="G158" s="1144" t="e">
        <f>#REF!</f>
        <v>#REF!</v>
      </c>
      <c r="H158" s="1144"/>
      <c r="I158" s="1278" t="e">
        <f>#REF!</f>
        <v>#REF!</v>
      </c>
      <c r="J158" s="1273">
        <v>7</v>
      </c>
      <c r="K158" s="1146" t="s">
        <v>1319</v>
      </c>
      <c r="L158" s="1146" t="s">
        <v>1320</v>
      </c>
      <c r="M158" s="1279" t="e">
        <f>#REF!</f>
        <v>#REF!</v>
      </c>
      <c r="N158" s="1147" t="s">
        <v>1566</v>
      </c>
      <c r="O158" s="1147" t="s">
        <v>1567</v>
      </c>
      <c r="P158" s="1154"/>
    </row>
    <row r="159" spans="2:18" s="1149" customFormat="1" ht="25.5" customHeight="1">
      <c r="B159" s="1139">
        <f t="shared" ref="B159:B176" si="7">B158+1</f>
        <v>125</v>
      </c>
      <c r="C159" s="1174">
        <f t="shared" si="5"/>
        <v>125</v>
      </c>
      <c r="D159" s="1281" t="e">
        <f>#REF!</f>
        <v>#REF!</v>
      </c>
      <c r="E159" s="1151" t="e">
        <f>#REF!</f>
        <v>#REF!</v>
      </c>
      <c r="F159" s="1152">
        <v>4.8840000000000003</v>
      </c>
      <c r="G159" s="1144" t="e">
        <f>#REF!</f>
        <v>#REF!</v>
      </c>
      <c r="H159" s="1144"/>
      <c r="I159" s="1278" t="e">
        <f>#REF!</f>
        <v>#REF!</v>
      </c>
      <c r="J159" s="1273">
        <v>5</v>
      </c>
      <c r="K159" s="1146" t="s">
        <v>1319</v>
      </c>
      <c r="L159" s="1146" t="s">
        <v>1320</v>
      </c>
      <c r="M159" s="1279" t="e">
        <f>#REF!</f>
        <v>#REF!</v>
      </c>
      <c r="N159" s="1147" t="s">
        <v>1568</v>
      </c>
      <c r="O159" s="1147" t="s">
        <v>1569</v>
      </c>
      <c r="P159" s="1154"/>
    </row>
    <row r="160" spans="2:18" s="1149" customFormat="1" ht="27" customHeight="1">
      <c r="B160" s="1139">
        <f t="shared" si="7"/>
        <v>126</v>
      </c>
      <c r="C160" s="1174">
        <f t="shared" si="5"/>
        <v>126</v>
      </c>
      <c r="D160" s="1281" t="e">
        <f>#REF!</f>
        <v>#REF!</v>
      </c>
      <c r="E160" s="1151" t="e">
        <f>#REF!</f>
        <v>#REF!</v>
      </c>
      <c r="F160" s="1152">
        <v>5.5750000000000002</v>
      </c>
      <c r="G160" s="1144" t="e">
        <f>#REF!</f>
        <v>#REF!</v>
      </c>
      <c r="H160" s="1144"/>
      <c r="I160" s="1278" t="e">
        <f>#REF!</f>
        <v>#REF!</v>
      </c>
      <c r="J160" s="1273">
        <v>5</v>
      </c>
      <c r="K160" s="1146" t="s">
        <v>1319</v>
      </c>
      <c r="L160" s="1146" t="s">
        <v>1320</v>
      </c>
      <c r="M160" s="1279" t="e">
        <f>#REF!</f>
        <v>#REF!</v>
      </c>
      <c r="N160" s="1147" t="s">
        <v>1570</v>
      </c>
      <c r="O160" s="1147" t="s">
        <v>1571</v>
      </c>
      <c r="P160" s="1154"/>
    </row>
    <row r="161" spans="2:18" s="1149" customFormat="1" ht="27.75" customHeight="1">
      <c r="B161" s="1139">
        <f t="shared" si="7"/>
        <v>127</v>
      </c>
      <c r="C161" s="1174">
        <f t="shared" si="5"/>
        <v>127</v>
      </c>
      <c r="D161" s="1281" t="e">
        <f>#REF!</f>
        <v>#REF!</v>
      </c>
      <c r="E161" s="1151" t="e">
        <f>#REF!</f>
        <v>#REF!</v>
      </c>
      <c r="F161" s="1152">
        <v>1.845</v>
      </c>
      <c r="G161" s="1144" t="e">
        <f>#REF!</f>
        <v>#REF!</v>
      </c>
      <c r="H161" s="1144"/>
      <c r="I161" s="1278" t="e">
        <f>#REF!</f>
        <v>#REF!</v>
      </c>
      <c r="J161" s="1273">
        <v>5.5</v>
      </c>
      <c r="K161" s="1146" t="s">
        <v>1319</v>
      </c>
      <c r="L161" s="1146" t="s">
        <v>1320</v>
      </c>
      <c r="M161" s="1279" t="e">
        <f>#REF!</f>
        <v>#REF!</v>
      </c>
      <c r="N161" s="1147" t="s">
        <v>1572</v>
      </c>
      <c r="O161" s="1147" t="s">
        <v>1573</v>
      </c>
      <c r="P161" s="1154"/>
    </row>
    <row r="162" spans="2:18" s="1149" customFormat="1" ht="20.100000000000001" customHeight="1">
      <c r="B162" s="1139">
        <f t="shared" si="7"/>
        <v>128</v>
      </c>
      <c r="C162" s="1174">
        <f t="shared" si="5"/>
        <v>128</v>
      </c>
      <c r="D162" s="1281" t="e">
        <f>#REF!</f>
        <v>#REF!</v>
      </c>
      <c r="E162" s="1151" t="e">
        <f>#REF!</f>
        <v>#REF!</v>
      </c>
      <c r="F162" s="1152">
        <v>2.29</v>
      </c>
      <c r="G162" s="1144" t="e">
        <f>#REF!</f>
        <v>#REF!</v>
      </c>
      <c r="H162" s="1144"/>
      <c r="I162" s="1278" t="e">
        <f>#REF!</f>
        <v>#REF!</v>
      </c>
      <c r="J162" s="1273">
        <v>5</v>
      </c>
      <c r="K162" s="1146" t="s">
        <v>1319</v>
      </c>
      <c r="L162" s="1146" t="s">
        <v>1320</v>
      </c>
      <c r="M162" s="1279" t="e">
        <f>#REF!</f>
        <v>#REF!</v>
      </c>
      <c r="N162" s="1147" t="s">
        <v>1568</v>
      </c>
      <c r="O162" s="1147" t="s">
        <v>1574</v>
      </c>
      <c r="P162" s="1154"/>
    </row>
    <row r="163" spans="2:18" s="1149" customFormat="1" ht="26.25" customHeight="1">
      <c r="B163" s="1139">
        <f t="shared" si="7"/>
        <v>129</v>
      </c>
      <c r="C163" s="1174">
        <f t="shared" si="5"/>
        <v>129</v>
      </c>
      <c r="D163" s="1281" t="e">
        <f>#REF!</f>
        <v>#REF!</v>
      </c>
      <c r="E163" s="1151" t="e">
        <f>#REF!</f>
        <v>#REF!</v>
      </c>
      <c r="F163" s="1152">
        <v>2.6640000000000001</v>
      </c>
      <c r="G163" s="1144" t="e">
        <f>#REF!</f>
        <v>#REF!</v>
      </c>
      <c r="H163" s="1144"/>
      <c r="I163" s="1278" t="e">
        <f>#REF!</f>
        <v>#REF!</v>
      </c>
      <c r="J163" s="1274">
        <v>6</v>
      </c>
      <c r="K163" s="1159" t="s">
        <v>1319</v>
      </c>
      <c r="L163" s="1159" t="s">
        <v>1320</v>
      </c>
      <c r="M163" s="1279" t="e">
        <f>#REF!</f>
        <v>#REF!</v>
      </c>
      <c r="N163" s="1147" t="s">
        <v>1575</v>
      </c>
      <c r="O163" s="1147" t="s">
        <v>1576</v>
      </c>
      <c r="P163" s="1154"/>
    </row>
    <row r="164" spans="2:18" s="1149" customFormat="1" ht="26.25" customHeight="1">
      <c r="B164" s="1139">
        <f t="shared" si="7"/>
        <v>130</v>
      </c>
      <c r="C164" s="1174">
        <f t="shared" si="5"/>
        <v>130</v>
      </c>
      <c r="D164" s="1281" t="e">
        <f>#REF!</f>
        <v>#REF!</v>
      </c>
      <c r="E164" s="1151" t="e">
        <f>#REF!</f>
        <v>#REF!</v>
      </c>
      <c r="F164" s="1152">
        <v>2.4860000000000002</v>
      </c>
      <c r="G164" s="1144" t="e">
        <f>#REF!</f>
        <v>#REF!</v>
      </c>
      <c r="H164" s="1144"/>
      <c r="I164" s="1278" t="e">
        <f>#REF!</f>
        <v>#REF!</v>
      </c>
      <c r="J164" s="1273">
        <v>5.5</v>
      </c>
      <c r="K164" s="1146" t="s">
        <v>1319</v>
      </c>
      <c r="L164" s="1146" t="s">
        <v>1320</v>
      </c>
      <c r="M164" s="1279" t="e">
        <f>#REF!</f>
        <v>#REF!</v>
      </c>
      <c r="N164" s="1147" t="s">
        <v>1577</v>
      </c>
      <c r="O164" s="1147" t="s">
        <v>1578</v>
      </c>
      <c r="P164" s="1154"/>
    </row>
    <row r="165" spans="2:18" s="1149" customFormat="1" ht="27" customHeight="1">
      <c r="B165" s="1139">
        <f t="shared" si="7"/>
        <v>131</v>
      </c>
      <c r="C165" s="1174">
        <f t="shared" si="5"/>
        <v>131</v>
      </c>
      <c r="D165" s="1281" t="e">
        <f>#REF!</f>
        <v>#REF!</v>
      </c>
      <c r="E165" s="1151" t="e">
        <f>#REF!</f>
        <v>#REF!</v>
      </c>
      <c r="F165" s="1152">
        <v>0.90700000000000003</v>
      </c>
      <c r="G165" s="1144" t="e">
        <f>#REF!</f>
        <v>#REF!</v>
      </c>
      <c r="H165" s="1144"/>
      <c r="I165" s="1278" t="e">
        <f>#REF!</f>
        <v>#REF!</v>
      </c>
      <c r="J165" s="1273">
        <v>5.5</v>
      </c>
      <c r="K165" s="1146" t="s">
        <v>1319</v>
      </c>
      <c r="L165" s="1146" t="s">
        <v>1320</v>
      </c>
      <c r="M165" s="1279" t="e">
        <f>#REF!</f>
        <v>#REF!</v>
      </c>
      <c r="N165" s="1147" t="s">
        <v>1579</v>
      </c>
      <c r="O165" s="1147" t="s">
        <v>1580</v>
      </c>
      <c r="P165" s="1154"/>
    </row>
    <row r="166" spans="2:18" s="1149" customFormat="1" ht="20.100000000000001" customHeight="1">
      <c r="B166" s="1139">
        <f t="shared" si="7"/>
        <v>132</v>
      </c>
      <c r="C166" s="1174">
        <f t="shared" si="5"/>
        <v>132</v>
      </c>
      <c r="D166" s="1281" t="e">
        <f>#REF!</f>
        <v>#REF!</v>
      </c>
      <c r="E166" s="1151" t="e">
        <f>#REF!</f>
        <v>#REF!</v>
      </c>
      <c r="F166" s="1152">
        <v>1.792</v>
      </c>
      <c r="G166" s="1144" t="e">
        <f>#REF!</f>
        <v>#REF!</v>
      </c>
      <c r="H166" s="1144"/>
      <c r="I166" s="1278" t="e">
        <f>#REF!</f>
        <v>#REF!</v>
      </c>
      <c r="J166" s="1273">
        <v>6</v>
      </c>
      <c r="K166" s="1146" t="s">
        <v>1319</v>
      </c>
      <c r="L166" s="1146" t="s">
        <v>1320</v>
      </c>
      <c r="M166" s="1279" t="e">
        <f>#REF!</f>
        <v>#REF!</v>
      </c>
      <c r="N166" s="1147" t="s">
        <v>1581</v>
      </c>
      <c r="O166" s="1147" t="s">
        <v>1582</v>
      </c>
      <c r="P166" s="1154"/>
    </row>
    <row r="167" spans="2:18" s="1149" customFormat="1" ht="20.100000000000001" customHeight="1">
      <c r="B167" s="1139">
        <f t="shared" si="7"/>
        <v>133</v>
      </c>
      <c r="C167" s="1174">
        <f t="shared" si="5"/>
        <v>133</v>
      </c>
      <c r="D167" s="1281" t="e">
        <f>#REF!</f>
        <v>#REF!</v>
      </c>
      <c r="E167" s="1151" t="e">
        <f>#REF!</f>
        <v>#REF!</v>
      </c>
      <c r="F167" s="1152">
        <v>3.7759999999999998</v>
      </c>
      <c r="G167" s="1144" t="e">
        <f>#REF!</f>
        <v>#REF!</v>
      </c>
      <c r="H167" s="1144"/>
      <c r="I167" s="1278" t="e">
        <f>#REF!</f>
        <v>#REF!</v>
      </c>
      <c r="J167" s="1273">
        <v>5</v>
      </c>
      <c r="K167" s="1146" t="s">
        <v>1319</v>
      </c>
      <c r="L167" s="1146" t="s">
        <v>1320</v>
      </c>
      <c r="M167" s="1279" t="e">
        <f>#REF!</f>
        <v>#REF!</v>
      </c>
      <c r="N167" s="1147" t="s">
        <v>1583</v>
      </c>
      <c r="O167" s="1147" t="s">
        <v>1584</v>
      </c>
      <c r="P167" s="1154"/>
    </row>
    <row r="168" spans="2:18" s="1149" customFormat="1" ht="27" customHeight="1">
      <c r="B168" s="1139">
        <f t="shared" si="7"/>
        <v>134</v>
      </c>
      <c r="C168" s="1174">
        <f t="shared" si="5"/>
        <v>134</v>
      </c>
      <c r="D168" s="1281" t="e">
        <f>#REF!</f>
        <v>#REF!</v>
      </c>
      <c r="E168" s="1151" t="e">
        <f>#REF!</f>
        <v>#REF!</v>
      </c>
      <c r="F168" s="1152">
        <v>3.3250000000000002</v>
      </c>
      <c r="G168" s="1144" t="e">
        <f>#REF!</f>
        <v>#REF!</v>
      </c>
      <c r="H168" s="1144"/>
      <c r="I168" s="1278" t="e">
        <f>#REF!</f>
        <v>#REF!</v>
      </c>
      <c r="J168" s="1274">
        <v>5</v>
      </c>
      <c r="K168" s="1159" t="s">
        <v>1319</v>
      </c>
      <c r="L168" s="1159" t="s">
        <v>1320</v>
      </c>
      <c r="M168" s="1279" t="e">
        <f>#REF!</f>
        <v>#REF!</v>
      </c>
      <c r="N168" s="1147" t="s">
        <v>1585</v>
      </c>
      <c r="O168" s="1147" t="s">
        <v>1584</v>
      </c>
      <c r="P168" s="1154"/>
    </row>
    <row r="169" spans="2:18" s="1149" customFormat="1" ht="20.100000000000001" customHeight="1">
      <c r="B169" s="1139">
        <f t="shared" si="7"/>
        <v>135</v>
      </c>
      <c r="C169" s="1174">
        <f t="shared" si="5"/>
        <v>135</v>
      </c>
      <c r="D169" s="1281" t="e">
        <f>#REF!</f>
        <v>#REF!</v>
      </c>
      <c r="E169" s="1151" t="e">
        <f>#REF!</f>
        <v>#REF!</v>
      </c>
      <c r="F169" s="1152">
        <v>1.702</v>
      </c>
      <c r="G169" s="1144" t="e">
        <f>#REF!</f>
        <v>#REF!</v>
      </c>
      <c r="H169" s="1144"/>
      <c r="I169" s="1278" t="e">
        <f>#REF!</f>
        <v>#REF!</v>
      </c>
      <c r="J169" s="1273">
        <v>5</v>
      </c>
      <c r="K169" s="1146" t="s">
        <v>1319</v>
      </c>
      <c r="L169" s="1146" t="s">
        <v>714</v>
      </c>
      <c r="M169" s="1279" t="e">
        <f>#REF!</f>
        <v>#REF!</v>
      </c>
      <c r="N169" s="1147" t="s">
        <v>1586</v>
      </c>
      <c r="O169" s="1147" t="s">
        <v>1584</v>
      </c>
      <c r="P169" s="1154"/>
    </row>
    <row r="170" spans="2:18" s="1149" customFormat="1" ht="27.75" customHeight="1">
      <c r="B170" s="1139">
        <f t="shared" si="7"/>
        <v>136</v>
      </c>
      <c r="C170" s="1174">
        <f t="shared" si="5"/>
        <v>136</v>
      </c>
      <c r="D170" s="1281" t="e">
        <f>#REF!</f>
        <v>#REF!</v>
      </c>
      <c r="E170" s="1151" t="e">
        <f>#REF!</f>
        <v>#REF!</v>
      </c>
      <c r="F170" s="1156">
        <v>4.9969999999999999</v>
      </c>
      <c r="G170" s="1144" t="e">
        <f>#REF!</f>
        <v>#REF!</v>
      </c>
      <c r="H170" s="1144"/>
      <c r="I170" s="1278" t="e">
        <f>#REF!</f>
        <v>#REF!</v>
      </c>
      <c r="J170" s="1274">
        <v>9</v>
      </c>
      <c r="K170" s="1159" t="s">
        <v>1319</v>
      </c>
      <c r="L170" s="1159" t="s">
        <v>1320</v>
      </c>
      <c r="M170" s="1279" t="e">
        <f>#REF!</f>
        <v>#REF!</v>
      </c>
      <c r="N170" s="1147" t="s">
        <v>1587</v>
      </c>
      <c r="O170" s="1147" t="s">
        <v>1542</v>
      </c>
      <c r="P170" s="1154"/>
      <c r="R170" s="1149" t="s">
        <v>1588</v>
      </c>
    </row>
    <row r="171" spans="2:18" s="1149" customFormat="1" ht="27.75" customHeight="1">
      <c r="B171" s="1290">
        <f t="shared" si="7"/>
        <v>137</v>
      </c>
      <c r="C171" s="1294">
        <f t="shared" si="5"/>
        <v>137</v>
      </c>
      <c r="D171" s="1295" t="e">
        <f>#REF!</f>
        <v>#REF!</v>
      </c>
      <c r="E171" s="1296" t="e">
        <f>#REF!</f>
        <v>#REF!</v>
      </c>
      <c r="F171" s="1297"/>
      <c r="G171" s="1298" t="e">
        <f>#REF!</f>
        <v>#REF!</v>
      </c>
      <c r="H171" s="1144"/>
      <c r="I171" s="1278" t="e">
        <f>#REF!</f>
        <v>#REF!</v>
      </c>
      <c r="J171" s="1274"/>
      <c r="K171" s="1159" t="s">
        <v>1319</v>
      </c>
      <c r="L171" s="1159" t="s">
        <v>1320</v>
      </c>
      <c r="M171" s="1279" t="e">
        <f>#REF!</f>
        <v>#REF!</v>
      </c>
      <c r="N171" s="1280"/>
      <c r="O171" s="1280"/>
      <c r="P171" s="1154"/>
    </row>
    <row r="172" spans="2:18" s="1149" customFormat="1" ht="27.75" customHeight="1">
      <c r="B172" s="1290">
        <f t="shared" si="7"/>
        <v>138</v>
      </c>
      <c r="C172" s="1294">
        <f t="shared" si="5"/>
        <v>138</v>
      </c>
      <c r="D172" s="1295" t="e">
        <f>#REF!</f>
        <v>#REF!</v>
      </c>
      <c r="E172" s="1296" t="e">
        <f>#REF!</f>
        <v>#REF!</v>
      </c>
      <c r="F172" s="1297"/>
      <c r="G172" s="1298" t="e">
        <f>#REF!</f>
        <v>#REF!</v>
      </c>
      <c r="H172" s="1144"/>
      <c r="I172" s="1278" t="e">
        <f>#REF!</f>
        <v>#REF!</v>
      </c>
      <c r="J172" s="1274"/>
      <c r="K172" s="1159" t="s">
        <v>1319</v>
      </c>
      <c r="L172" s="1159" t="s">
        <v>1320</v>
      </c>
      <c r="M172" s="1279" t="e">
        <f>#REF!</f>
        <v>#REF!</v>
      </c>
      <c r="N172" s="1280"/>
      <c r="O172" s="1280"/>
      <c r="P172" s="1154"/>
    </row>
    <row r="173" spans="2:18" s="1149" customFormat="1" ht="27.75" customHeight="1">
      <c r="B173" s="1290">
        <f t="shared" si="7"/>
        <v>139</v>
      </c>
      <c r="C173" s="1294">
        <f t="shared" si="5"/>
        <v>139</v>
      </c>
      <c r="D173" s="1295" t="e">
        <f>#REF!</f>
        <v>#REF!</v>
      </c>
      <c r="E173" s="1296" t="e">
        <f>#REF!</f>
        <v>#REF!</v>
      </c>
      <c r="F173" s="1297"/>
      <c r="G173" s="1298" t="e">
        <f>#REF!</f>
        <v>#REF!</v>
      </c>
      <c r="H173" s="1144"/>
      <c r="I173" s="1278" t="e">
        <f>#REF!</f>
        <v>#REF!</v>
      </c>
      <c r="J173" s="1274"/>
      <c r="K173" s="1159" t="s">
        <v>1319</v>
      </c>
      <c r="L173" s="1159" t="s">
        <v>1320</v>
      </c>
      <c r="M173" s="1279" t="e">
        <f>#REF!</f>
        <v>#REF!</v>
      </c>
      <c r="N173" s="1280"/>
      <c r="O173" s="1280"/>
      <c r="P173" s="1154"/>
    </row>
    <row r="174" spans="2:18" s="1149" customFormat="1" ht="27.75" customHeight="1">
      <c r="B174" s="1290">
        <f t="shared" si="7"/>
        <v>140</v>
      </c>
      <c r="C174" s="1294">
        <f t="shared" si="5"/>
        <v>140</v>
      </c>
      <c r="D174" s="1295" t="e">
        <f>#REF!</f>
        <v>#REF!</v>
      </c>
      <c r="E174" s="1296" t="e">
        <f>#REF!</f>
        <v>#REF!</v>
      </c>
      <c r="F174" s="1297"/>
      <c r="G174" s="1298" t="e">
        <f>#REF!</f>
        <v>#REF!</v>
      </c>
      <c r="H174" s="1144"/>
      <c r="I174" s="1278" t="e">
        <f>#REF!</f>
        <v>#REF!</v>
      </c>
      <c r="J174" s="1274"/>
      <c r="K174" s="1285" t="s">
        <v>2174</v>
      </c>
      <c r="L174" s="1159" t="s">
        <v>1320</v>
      </c>
      <c r="M174" s="1279" t="e">
        <f>#REF!</f>
        <v>#REF!</v>
      </c>
      <c r="N174" s="1280"/>
      <c r="O174" s="1280"/>
      <c r="P174" s="1154"/>
    </row>
    <row r="175" spans="2:18" s="1149" customFormat="1" ht="27.75" customHeight="1">
      <c r="B175" s="1290">
        <f t="shared" si="7"/>
        <v>141</v>
      </c>
      <c r="C175" s="1294">
        <f t="shared" si="5"/>
        <v>141</v>
      </c>
      <c r="D175" s="1295" t="e">
        <f>#REF!</f>
        <v>#REF!</v>
      </c>
      <c r="E175" s="1296" t="e">
        <f>#REF!</f>
        <v>#REF!</v>
      </c>
      <c r="F175" s="1297"/>
      <c r="G175" s="1298" t="e">
        <f>#REF!</f>
        <v>#REF!</v>
      </c>
      <c r="H175" s="1144"/>
      <c r="I175" s="1278" t="e">
        <f>#REF!</f>
        <v>#REF!</v>
      </c>
      <c r="J175" s="1274"/>
      <c r="K175" s="1159" t="s">
        <v>1319</v>
      </c>
      <c r="L175" s="1159" t="s">
        <v>1320</v>
      </c>
      <c r="M175" s="1279" t="e">
        <f>#REF!</f>
        <v>#REF!</v>
      </c>
      <c r="N175" s="1280"/>
      <c r="O175" s="1280"/>
      <c r="P175" s="1154"/>
    </row>
    <row r="176" spans="2:18" s="1149" customFormat="1" ht="27.75" customHeight="1">
      <c r="B176" s="1290">
        <f t="shared" si="7"/>
        <v>142</v>
      </c>
      <c r="C176" s="1294">
        <f t="shared" si="5"/>
        <v>142</v>
      </c>
      <c r="D176" s="1295" t="e">
        <f>#REF!</f>
        <v>#REF!</v>
      </c>
      <c r="E176" s="1296" t="e">
        <f>#REF!</f>
        <v>#REF!</v>
      </c>
      <c r="F176" s="1297"/>
      <c r="G176" s="1298" t="e">
        <f>#REF!</f>
        <v>#REF!</v>
      </c>
      <c r="H176" s="1144"/>
      <c r="I176" s="1278" t="e">
        <f>#REF!</f>
        <v>#REF!</v>
      </c>
      <c r="J176" s="1274"/>
      <c r="K176" s="1159" t="s">
        <v>1319</v>
      </c>
      <c r="L176" s="1159" t="s">
        <v>1320</v>
      </c>
      <c r="M176" s="1279" t="e">
        <f>#REF!</f>
        <v>#REF!</v>
      </c>
      <c r="N176" s="1280"/>
      <c r="O176" s="1280"/>
      <c r="P176" s="1154"/>
    </row>
    <row r="177" spans="2:18" s="1149" customFormat="1" ht="27.75" customHeight="1">
      <c r="B177" s="1139"/>
      <c r="C177" s="1174"/>
      <c r="D177" s="1281"/>
      <c r="E177" s="1151"/>
      <c r="F177" s="1156"/>
      <c r="G177" s="1144"/>
      <c r="H177" s="1144"/>
      <c r="I177" s="1157"/>
      <c r="J177" s="1158"/>
      <c r="K177" s="1159"/>
      <c r="L177" s="1159"/>
      <c r="M177" s="1153"/>
      <c r="N177" s="1147"/>
      <c r="O177" s="1147"/>
      <c r="P177" s="1154"/>
    </row>
    <row r="178" spans="2:18" s="1149" customFormat="1" ht="20.100000000000001" customHeight="1">
      <c r="B178" s="1139"/>
      <c r="C178" s="1174"/>
      <c r="D178" s="1167"/>
      <c r="E178" s="1151"/>
      <c r="F178" s="1185"/>
      <c r="G178" s="1144"/>
      <c r="H178" s="1144"/>
      <c r="I178" s="1153"/>
      <c r="J178" s="1145"/>
      <c r="K178" s="1146"/>
      <c r="L178" s="1146"/>
      <c r="M178" s="1153"/>
      <c r="N178" s="1182"/>
      <c r="O178" s="1182"/>
      <c r="P178" s="1154"/>
    </row>
    <row r="179" spans="2:18" s="1149" customFormat="1" ht="20.100000000000001" customHeight="1">
      <c r="B179" s="1139"/>
      <c r="C179" s="1132" t="s">
        <v>1213</v>
      </c>
      <c r="D179" s="1167"/>
      <c r="E179" s="1151"/>
      <c r="F179" s="1169">
        <f>SUM(F180:F198)</f>
        <v>44.998999999999995</v>
      </c>
      <c r="G179" s="1170" t="e">
        <f>SUM(G180:G199)</f>
        <v>#REF!</v>
      </c>
      <c r="H179" s="1170"/>
      <c r="I179" s="1171"/>
      <c r="J179" s="1172"/>
      <c r="K179" s="1146"/>
      <c r="L179" s="1146"/>
      <c r="M179" s="1153"/>
      <c r="N179" s="1182"/>
      <c r="O179" s="1182"/>
      <c r="P179" s="1183"/>
    </row>
    <row r="180" spans="2:18" s="1149" customFormat="1" ht="26.25" customHeight="1">
      <c r="B180" s="1139">
        <f>B170+1</f>
        <v>137</v>
      </c>
      <c r="C180" s="1174">
        <f>C170+1</f>
        <v>137</v>
      </c>
      <c r="D180" s="1281" t="e">
        <f>#REF!</f>
        <v>#REF!</v>
      </c>
      <c r="E180" s="1151" t="e">
        <f>#REF!</f>
        <v>#REF!</v>
      </c>
      <c r="F180" s="1152">
        <v>2.9849999999999999</v>
      </c>
      <c r="G180" s="1144" t="e">
        <f>#REF!</f>
        <v>#REF!</v>
      </c>
      <c r="H180" s="1144"/>
      <c r="I180" s="1278" t="e">
        <f>#REF!</f>
        <v>#REF!</v>
      </c>
      <c r="J180" s="1273">
        <v>8</v>
      </c>
      <c r="K180" s="1146" t="s">
        <v>1319</v>
      </c>
      <c r="L180" s="1146" t="s">
        <v>1320</v>
      </c>
      <c r="M180" s="1153" t="str">
        <f>'[4]INDUK JARINGAN'!K156</f>
        <v>P</v>
      </c>
      <c r="N180" s="1147" t="s">
        <v>1589</v>
      </c>
      <c r="O180" s="1147" t="s">
        <v>1590</v>
      </c>
      <c r="P180" s="1154"/>
    </row>
    <row r="181" spans="2:18" s="1149" customFormat="1" ht="20.100000000000001" customHeight="1">
      <c r="B181" s="1139">
        <f t="shared" ref="B181:B199" si="8">B180+1</f>
        <v>138</v>
      </c>
      <c r="C181" s="1174">
        <f t="shared" si="5"/>
        <v>138</v>
      </c>
      <c r="D181" s="1281" t="e">
        <f>#REF!</f>
        <v>#REF!</v>
      </c>
      <c r="E181" s="1151" t="e">
        <f>#REF!</f>
        <v>#REF!</v>
      </c>
      <c r="F181" s="1152">
        <v>8.0039999999999996</v>
      </c>
      <c r="G181" s="1144" t="e">
        <f>#REF!</f>
        <v>#REF!</v>
      </c>
      <c r="H181" s="1144"/>
      <c r="I181" s="1278" t="e">
        <f>#REF!</f>
        <v>#REF!</v>
      </c>
      <c r="J181" s="1273">
        <v>6</v>
      </c>
      <c r="K181" s="1146" t="s">
        <v>1319</v>
      </c>
      <c r="L181" s="1146" t="s">
        <v>1320</v>
      </c>
      <c r="M181" s="1153" t="str">
        <f>'[4]INDUK JARINGAN'!K157</f>
        <v>P</v>
      </c>
      <c r="N181" s="1147" t="s">
        <v>1591</v>
      </c>
      <c r="O181" s="1147" t="s">
        <v>1592</v>
      </c>
      <c r="P181" s="1154"/>
    </row>
    <row r="182" spans="2:18" s="1149" customFormat="1" ht="29.25" customHeight="1">
      <c r="B182" s="1139">
        <f t="shared" si="8"/>
        <v>139</v>
      </c>
      <c r="C182" s="1174">
        <f t="shared" si="5"/>
        <v>139</v>
      </c>
      <c r="D182" s="1281" t="e">
        <f>#REF!</f>
        <v>#REF!</v>
      </c>
      <c r="E182" s="1151" t="e">
        <f>#REF!</f>
        <v>#REF!</v>
      </c>
      <c r="F182" s="1152">
        <v>1.8</v>
      </c>
      <c r="G182" s="1144" t="e">
        <f>#REF!</f>
        <v>#REF!</v>
      </c>
      <c r="H182" s="1144"/>
      <c r="I182" s="1278" t="e">
        <f>#REF!</f>
        <v>#REF!</v>
      </c>
      <c r="J182" s="1273">
        <v>5</v>
      </c>
      <c r="K182" s="1146" t="s">
        <v>1319</v>
      </c>
      <c r="L182" s="1146" t="s">
        <v>1320</v>
      </c>
      <c r="M182" s="1153" t="str">
        <f>'[4]INDUK JARINGAN'!K158</f>
        <v>K</v>
      </c>
      <c r="N182" s="1147" t="s">
        <v>1593</v>
      </c>
      <c r="O182" s="1147" t="s">
        <v>1594</v>
      </c>
      <c r="P182" s="1154"/>
    </row>
    <row r="183" spans="2:18" s="1149" customFormat="1" ht="26.25" customHeight="1">
      <c r="B183" s="1139">
        <f t="shared" si="8"/>
        <v>140</v>
      </c>
      <c r="C183" s="1174">
        <f>C182+1</f>
        <v>140</v>
      </c>
      <c r="D183" s="1281" t="e">
        <f>#REF!</f>
        <v>#REF!</v>
      </c>
      <c r="E183" s="1151" t="e">
        <f>#REF!</f>
        <v>#REF!</v>
      </c>
      <c r="F183" s="1152">
        <v>5.3860000000000001</v>
      </c>
      <c r="G183" s="1144" t="e">
        <f>#REF!</f>
        <v>#REF!</v>
      </c>
      <c r="H183" s="1144"/>
      <c r="I183" s="1278" t="e">
        <f>#REF!</f>
        <v>#REF!</v>
      </c>
      <c r="J183" s="1273">
        <v>6</v>
      </c>
      <c r="K183" s="1146" t="s">
        <v>1319</v>
      </c>
      <c r="L183" s="1146" t="s">
        <v>1320</v>
      </c>
      <c r="M183" s="1153" t="str">
        <f>'[4]INDUK JARINGAN'!K159</f>
        <v>P</v>
      </c>
      <c r="N183" s="1147" t="s">
        <v>1589</v>
      </c>
      <c r="O183" s="1147" t="s">
        <v>1595</v>
      </c>
      <c r="P183" s="1154"/>
    </row>
    <row r="184" spans="2:18" s="1149" customFormat="1" ht="27" customHeight="1">
      <c r="B184" s="1139">
        <f t="shared" si="8"/>
        <v>141</v>
      </c>
      <c r="C184" s="1174">
        <f t="shared" si="5"/>
        <v>141</v>
      </c>
      <c r="D184" s="1281" t="e">
        <f>#REF!</f>
        <v>#REF!</v>
      </c>
      <c r="E184" s="1151" t="e">
        <f>#REF!</f>
        <v>#REF!</v>
      </c>
      <c r="F184" s="1152">
        <v>1.02</v>
      </c>
      <c r="G184" s="1144" t="e">
        <f>#REF!</f>
        <v>#REF!</v>
      </c>
      <c r="H184" s="1144"/>
      <c r="I184" s="1278" t="e">
        <f>#REF!</f>
        <v>#REF!</v>
      </c>
      <c r="J184" s="1273">
        <v>6</v>
      </c>
      <c r="K184" s="1146" t="s">
        <v>1319</v>
      </c>
      <c r="L184" s="1146" t="s">
        <v>1320</v>
      </c>
      <c r="M184" s="1153" t="str">
        <f>'[4]INDUK JARINGAN'!K160</f>
        <v>P</v>
      </c>
      <c r="N184" s="1147" t="s">
        <v>1596</v>
      </c>
      <c r="O184" s="1147" t="s">
        <v>1595</v>
      </c>
      <c r="P184" s="1154"/>
    </row>
    <row r="185" spans="2:18" s="1149" customFormat="1" ht="27.75" customHeight="1">
      <c r="B185" s="1139">
        <f t="shared" si="8"/>
        <v>142</v>
      </c>
      <c r="C185" s="1174">
        <f t="shared" si="5"/>
        <v>142</v>
      </c>
      <c r="D185" s="1281" t="e">
        <f>#REF!</f>
        <v>#REF!</v>
      </c>
      <c r="E185" s="1151" t="e">
        <f>#REF!</f>
        <v>#REF!</v>
      </c>
      <c r="F185" s="1152">
        <v>1.3680000000000001</v>
      </c>
      <c r="G185" s="1144" t="e">
        <f>#REF!</f>
        <v>#REF!</v>
      </c>
      <c r="H185" s="1144"/>
      <c r="I185" s="1278" t="e">
        <f>#REF!</f>
        <v>#REF!</v>
      </c>
      <c r="J185" s="1274">
        <v>4.5</v>
      </c>
      <c r="K185" s="1159" t="s">
        <v>1319</v>
      </c>
      <c r="L185" s="1159" t="s">
        <v>1320</v>
      </c>
      <c r="M185" s="1153" t="str">
        <f>'[4]INDUK JARINGAN'!K161</f>
        <v>K</v>
      </c>
      <c r="N185" s="1147" t="s">
        <v>1597</v>
      </c>
      <c r="O185" s="1147" t="s">
        <v>1598</v>
      </c>
      <c r="P185" s="1154"/>
      <c r="R185" s="1149" t="s">
        <v>1599</v>
      </c>
    </row>
    <row r="186" spans="2:18" s="1149" customFormat="1" ht="27" customHeight="1">
      <c r="B186" s="1139">
        <f t="shared" si="8"/>
        <v>143</v>
      </c>
      <c r="C186" s="1174">
        <f t="shared" si="5"/>
        <v>143</v>
      </c>
      <c r="D186" s="1281" t="e">
        <f>#REF!</f>
        <v>#REF!</v>
      </c>
      <c r="E186" s="1151" t="e">
        <f>#REF!</f>
        <v>#REF!</v>
      </c>
      <c r="F186" s="1152">
        <v>2.0840000000000001</v>
      </c>
      <c r="G186" s="1144" t="e">
        <f>#REF!</f>
        <v>#REF!</v>
      </c>
      <c r="H186" s="1144"/>
      <c r="I186" s="1278" t="e">
        <f>#REF!</f>
        <v>#REF!</v>
      </c>
      <c r="J186" s="1274">
        <v>4</v>
      </c>
      <c r="K186" s="1159" t="s">
        <v>1319</v>
      </c>
      <c r="L186" s="1159" t="s">
        <v>1320</v>
      </c>
      <c r="M186" s="1153" t="str">
        <f>'[4]INDUK JARINGAN'!K162</f>
        <v>K</v>
      </c>
      <c r="N186" s="1147" t="s">
        <v>1600</v>
      </c>
      <c r="O186" s="1147" t="s">
        <v>1601</v>
      </c>
      <c r="P186" s="1154"/>
    </row>
    <row r="187" spans="2:18" s="1149" customFormat="1" ht="27" customHeight="1">
      <c r="B187" s="1139">
        <f t="shared" si="8"/>
        <v>144</v>
      </c>
      <c r="C187" s="1174">
        <f t="shared" si="5"/>
        <v>144</v>
      </c>
      <c r="D187" s="1281" t="e">
        <f>#REF!</f>
        <v>#REF!</v>
      </c>
      <c r="E187" s="1151" t="e">
        <f>#REF!</f>
        <v>#REF!</v>
      </c>
      <c r="F187" s="1152">
        <v>1.6020000000000001</v>
      </c>
      <c r="G187" s="1144" t="e">
        <f>#REF!</f>
        <v>#REF!</v>
      </c>
      <c r="H187" s="1144"/>
      <c r="I187" s="1278" t="e">
        <f>#REF!</f>
        <v>#REF!</v>
      </c>
      <c r="J187" s="1273">
        <v>6</v>
      </c>
      <c r="K187" s="1146" t="s">
        <v>1319</v>
      </c>
      <c r="L187" s="1146" t="s">
        <v>1320</v>
      </c>
      <c r="M187" s="1153" t="str">
        <f>'[4]INDUK JARINGAN'!K163</f>
        <v>K</v>
      </c>
      <c r="N187" s="1147" t="s">
        <v>1602</v>
      </c>
      <c r="O187" s="1147" t="s">
        <v>1603</v>
      </c>
      <c r="P187" s="1154"/>
    </row>
    <row r="188" spans="2:18" s="1149" customFormat="1" ht="26.25" customHeight="1">
      <c r="B188" s="1139">
        <f t="shared" si="8"/>
        <v>145</v>
      </c>
      <c r="C188" s="1174">
        <f t="shared" si="5"/>
        <v>145</v>
      </c>
      <c r="D188" s="1281" t="e">
        <f>#REF!</f>
        <v>#REF!</v>
      </c>
      <c r="E188" s="1151" t="e">
        <f>#REF!</f>
        <v>#REF!</v>
      </c>
      <c r="F188" s="1152">
        <v>2.0219999999999998</v>
      </c>
      <c r="G188" s="1144" t="e">
        <f>#REF!</f>
        <v>#REF!</v>
      </c>
      <c r="H188" s="1144"/>
      <c r="I188" s="1278" t="e">
        <f>#REF!</f>
        <v>#REF!</v>
      </c>
      <c r="J188" s="1273">
        <v>5</v>
      </c>
      <c r="K188" s="1146" t="s">
        <v>1319</v>
      </c>
      <c r="L188" s="1146" t="s">
        <v>1320</v>
      </c>
      <c r="M188" s="1153" t="str">
        <f>'[4]INDUK JARINGAN'!K164</f>
        <v>P</v>
      </c>
      <c r="N188" s="1147" t="s">
        <v>1604</v>
      </c>
      <c r="O188" s="1147" t="s">
        <v>1605</v>
      </c>
      <c r="P188" s="1154"/>
    </row>
    <row r="189" spans="2:18" s="1149" customFormat="1" ht="24.75" customHeight="1">
      <c r="B189" s="1139">
        <f t="shared" si="8"/>
        <v>146</v>
      </c>
      <c r="C189" s="1174">
        <f t="shared" si="5"/>
        <v>146</v>
      </c>
      <c r="D189" s="1281" t="e">
        <f>#REF!</f>
        <v>#REF!</v>
      </c>
      <c r="E189" s="1151" t="e">
        <f>#REF!</f>
        <v>#REF!</v>
      </c>
      <c r="F189" s="1152">
        <v>2.0819999999999999</v>
      </c>
      <c r="G189" s="1144" t="e">
        <f>#REF!</f>
        <v>#REF!</v>
      </c>
      <c r="H189" s="1144"/>
      <c r="I189" s="1278" t="e">
        <f>#REF!</f>
        <v>#REF!</v>
      </c>
      <c r="J189" s="1273">
        <v>5</v>
      </c>
      <c r="K189" s="1146" t="s">
        <v>1319</v>
      </c>
      <c r="L189" s="1146" t="s">
        <v>1320</v>
      </c>
      <c r="M189" s="1153" t="str">
        <f>'[4]INDUK JARINGAN'!K165</f>
        <v>P</v>
      </c>
      <c r="N189" s="1147" t="s">
        <v>1606</v>
      </c>
      <c r="O189" s="1147" t="s">
        <v>1607</v>
      </c>
      <c r="P189" s="1154"/>
    </row>
    <row r="190" spans="2:18" s="1149" customFormat="1" ht="25.5" customHeight="1">
      <c r="B190" s="1139">
        <f t="shared" si="8"/>
        <v>147</v>
      </c>
      <c r="C190" s="1174">
        <f t="shared" si="5"/>
        <v>147</v>
      </c>
      <c r="D190" s="1281" t="e">
        <f>#REF!</f>
        <v>#REF!</v>
      </c>
      <c r="E190" s="1151" t="e">
        <f>#REF!</f>
        <v>#REF!</v>
      </c>
      <c r="F190" s="1152">
        <v>1.6359999999999999</v>
      </c>
      <c r="G190" s="1144" t="e">
        <f>#REF!</f>
        <v>#REF!</v>
      </c>
      <c r="H190" s="1144"/>
      <c r="I190" s="1278" t="e">
        <f>#REF!</f>
        <v>#REF!</v>
      </c>
      <c r="J190" s="1273">
        <v>5.5</v>
      </c>
      <c r="K190" s="1146" t="s">
        <v>1319</v>
      </c>
      <c r="L190" s="1146" t="s">
        <v>1320</v>
      </c>
      <c r="M190" s="1153" t="str">
        <f>'[4]INDUK JARINGAN'!K166</f>
        <v>P</v>
      </c>
      <c r="N190" s="1147" t="s">
        <v>1608</v>
      </c>
      <c r="O190" s="1147" t="s">
        <v>1609</v>
      </c>
      <c r="P190" s="1154"/>
    </row>
    <row r="191" spans="2:18" s="1149" customFormat="1" ht="26.25" customHeight="1">
      <c r="B191" s="1139">
        <f t="shared" si="8"/>
        <v>148</v>
      </c>
      <c r="C191" s="1174">
        <f t="shared" si="5"/>
        <v>148</v>
      </c>
      <c r="D191" s="1281" t="e">
        <f>#REF!</f>
        <v>#REF!</v>
      </c>
      <c r="E191" s="1151" t="e">
        <f>#REF!</f>
        <v>#REF!</v>
      </c>
      <c r="F191" s="1152">
        <v>1.393</v>
      </c>
      <c r="G191" s="1144" t="e">
        <f>#REF!</f>
        <v>#REF!</v>
      </c>
      <c r="H191" s="1144"/>
      <c r="I191" s="1278" t="e">
        <f>#REF!</f>
        <v>#REF!</v>
      </c>
      <c r="J191" s="1273">
        <v>4.5</v>
      </c>
      <c r="K191" s="1146" t="s">
        <v>1319</v>
      </c>
      <c r="L191" s="1146" t="s">
        <v>1320</v>
      </c>
      <c r="M191" s="1153" t="str">
        <f>'[4]INDUK JARINGAN'!K167</f>
        <v>P</v>
      </c>
      <c r="N191" s="1147" t="s">
        <v>1608</v>
      </c>
      <c r="O191" s="1147" t="s">
        <v>1610</v>
      </c>
      <c r="P191" s="1154"/>
    </row>
    <row r="192" spans="2:18" s="1149" customFormat="1" ht="27.75" customHeight="1">
      <c r="B192" s="1139">
        <f t="shared" si="8"/>
        <v>149</v>
      </c>
      <c r="C192" s="1174">
        <f t="shared" si="5"/>
        <v>149</v>
      </c>
      <c r="D192" s="1281" t="e">
        <f>#REF!</f>
        <v>#REF!</v>
      </c>
      <c r="E192" s="1151" t="e">
        <f>#REF!</f>
        <v>#REF!</v>
      </c>
      <c r="F192" s="1152">
        <v>2.613</v>
      </c>
      <c r="G192" s="1144" t="e">
        <f>#REF!</f>
        <v>#REF!</v>
      </c>
      <c r="H192" s="1144"/>
      <c r="I192" s="1278" t="e">
        <f>#REF!</f>
        <v>#REF!</v>
      </c>
      <c r="J192" s="1273">
        <v>6</v>
      </c>
      <c r="K192" s="1146" t="s">
        <v>1319</v>
      </c>
      <c r="L192" s="1146" t="s">
        <v>1320</v>
      </c>
      <c r="M192" s="1153" t="str">
        <f>'[4]INDUK JARINGAN'!K168</f>
        <v>K</v>
      </c>
      <c r="N192" s="1147" t="s">
        <v>1611</v>
      </c>
      <c r="O192" s="1147" t="s">
        <v>1612</v>
      </c>
      <c r="P192" s="1154"/>
    </row>
    <row r="193" spans="2:18" s="1149" customFormat="1" ht="28.5" customHeight="1">
      <c r="B193" s="1139">
        <f t="shared" si="8"/>
        <v>150</v>
      </c>
      <c r="C193" s="1174">
        <f t="shared" si="5"/>
        <v>150</v>
      </c>
      <c r="D193" s="1281" t="e">
        <f>#REF!</f>
        <v>#REF!</v>
      </c>
      <c r="E193" s="1151" t="e">
        <f>#REF!</f>
        <v>#REF!</v>
      </c>
      <c r="F193" s="1152">
        <v>1.002</v>
      </c>
      <c r="G193" s="1144" t="e">
        <f>#REF!</f>
        <v>#REF!</v>
      </c>
      <c r="H193" s="1144"/>
      <c r="I193" s="1278" t="e">
        <f>#REF!</f>
        <v>#REF!</v>
      </c>
      <c r="J193" s="1274">
        <v>5</v>
      </c>
      <c r="K193" s="1159" t="s">
        <v>1319</v>
      </c>
      <c r="L193" s="1159" t="s">
        <v>1320</v>
      </c>
      <c r="M193" s="1153" t="str">
        <f>'[4]INDUK JARINGAN'!K169</f>
        <v>P</v>
      </c>
      <c r="N193" s="1147" t="s">
        <v>1613</v>
      </c>
      <c r="O193" s="1147" t="s">
        <v>1614</v>
      </c>
      <c r="P193" s="1154"/>
      <c r="R193" s="1149" t="s">
        <v>1615</v>
      </c>
    </row>
    <row r="194" spans="2:18" s="1149" customFormat="1" ht="20.100000000000001" customHeight="1">
      <c r="B194" s="1139">
        <f t="shared" si="8"/>
        <v>151</v>
      </c>
      <c r="C194" s="1174">
        <f t="shared" si="5"/>
        <v>151</v>
      </c>
      <c r="D194" s="1281" t="e">
        <f>#REF!</f>
        <v>#REF!</v>
      </c>
      <c r="E194" s="1151" t="e">
        <f>#REF!</f>
        <v>#REF!</v>
      </c>
      <c r="F194" s="1152">
        <v>0.91100000000000003</v>
      </c>
      <c r="G194" s="1144" t="e">
        <f>#REF!</f>
        <v>#REF!</v>
      </c>
      <c r="H194" s="1144"/>
      <c r="I194" s="1278" t="e">
        <f>#REF!</f>
        <v>#REF!</v>
      </c>
      <c r="J194" s="1273">
        <v>8</v>
      </c>
      <c r="K194" s="1146" t="s">
        <v>1319</v>
      </c>
      <c r="L194" s="1146" t="s">
        <v>1320</v>
      </c>
      <c r="M194" s="1153" t="str">
        <f>'[4]INDUK JARINGAN'!K170</f>
        <v>K</v>
      </c>
      <c r="N194" s="1147" t="s">
        <v>1616</v>
      </c>
      <c r="O194" s="1147" t="s">
        <v>1617</v>
      </c>
      <c r="P194" s="1154"/>
      <c r="R194" s="1149" t="s">
        <v>1618</v>
      </c>
    </row>
    <row r="195" spans="2:18" s="1149" customFormat="1" ht="20.100000000000001" customHeight="1">
      <c r="B195" s="1139">
        <f t="shared" si="8"/>
        <v>152</v>
      </c>
      <c r="C195" s="1174">
        <f t="shared" si="5"/>
        <v>152</v>
      </c>
      <c r="D195" s="1281" t="e">
        <f>#REF!</f>
        <v>#REF!</v>
      </c>
      <c r="E195" s="1151" t="e">
        <f>#REF!</f>
        <v>#REF!</v>
      </c>
      <c r="F195" s="1152">
        <v>0.94</v>
      </c>
      <c r="G195" s="1144" t="e">
        <f>#REF!</f>
        <v>#REF!</v>
      </c>
      <c r="H195" s="1144"/>
      <c r="I195" s="1278" t="e">
        <f>#REF!</f>
        <v>#REF!</v>
      </c>
      <c r="J195" s="1273">
        <v>5</v>
      </c>
      <c r="K195" s="1146" t="s">
        <v>1319</v>
      </c>
      <c r="L195" s="1146" t="s">
        <v>1320</v>
      </c>
      <c r="M195" s="1153" t="str">
        <f>'[4]INDUK JARINGAN'!K171</f>
        <v>K</v>
      </c>
      <c r="N195" s="1147" t="s">
        <v>1619</v>
      </c>
      <c r="O195" s="1147" t="s">
        <v>1620</v>
      </c>
      <c r="P195" s="1154"/>
    </row>
    <row r="196" spans="2:18" s="1149" customFormat="1" ht="27.75" customHeight="1">
      <c r="B196" s="1139">
        <f t="shared" si="8"/>
        <v>153</v>
      </c>
      <c r="C196" s="1174">
        <f t="shared" si="5"/>
        <v>153</v>
      </c>
      <c r="D196" s="1281" t="e">
        <f>#REF!</f>
        <v>#REF!</v>
      </c>
      <c r="E196" s="1151" t="e">
        <f>#REF!</f>
        <v>#REF!</v>
      </c>
      <c r="F196" s="1152">
        <v>2</v>
      </c>
      <c r="G196" s="1144" t="e">
        <f>#REF!</f>
        <v>#REF!</v>
      </c>
      <c r="H196" s="1144"/>
      <c r="I196" s="1278" t="e">
        <f>#REF!</f>
        <v>#REF!</v>
      </c>
      <c r="J196" s="1273">
        <v>5</v>
      </c>
      <c r="K196" s="1146" t="s">
        <v>1319</v>
      </c>
      <c r="L196" s="1146" t="s">
        <v>1320</v>
      </c>
      <c r="M196" s="1153" t="str">
        <f>'[4]INDUK JARINGAN'!K172</f>
        <v>K</v>
      </c>
      <c r="N196" s="1147" t="s">
        <v>1621</v>
      </c>
      <c r="O196" s="1147" t="s">
        <v>1609</v>
      </c>
      <c r="P196" s="1154"/>
    </row>
    <row r="197" spans="2:18" s="1149" customFormat="1" ht="28.5" customHeight="1">
      <c r="B197" s="1139">
        <f t="shared" si="8"/>
        <v>154</v>
      </c>
      <c r="C197" s="1174">
        <f t="shared" si="5"/>
        <v>154</v>
      </c>
      <c r="D197" s="1281" t="e">
        <f>#REF!</f>
        <v>#REF!</v>
      </c>
      <c r="E197" s="1151" t="e">
        <f>#REF!</f>
        <v>#REF!</v>
      </c>
      <c r="F197" s="1152">
        <v>1.54</v>
      </c>
      <c r="G197" s="1144" t="e">
        <f>#REF!</f>
        <v>#REF!</v>
      </c>
      <c r="H197" s="1144"/>
      <c r="I197" s="1278" t="e">
        <f>#REF!</f>
        <v>#REF!</v>
      </c>
      <c r="J197" s="1273">
        <v>4.5</v>
      </c>
      <c r="K197" s="1146" t="s">
        <v>1319</v>
      </c>
      <c r="L197" s="1146" t="s">
        <v>1320</v>
      </c>
      <c r="M197" s="1153" t="str">
        <f>'[4]INDUK JARINGAN'!K173</f>
        <v>K</v>
      </c>
      <c r="N197" s="1147" t="s">
        <v>1622</v>
      </c>
      <c r="O197" s="1147" t="s">
        <v>1623</v>
      </c>
      <c r="P197" s="1154"/>
    </row>
    <row r="198" spans="2:18" s="1149" customFormat="1" ht="25.5" customHeight="1">
      <c r="B198" s="1139">
        <f t="shared" si="8"/>
        <v>155</v>
      </c>
      <c r="C198" s="1174">
        <f t="shared" si="5"/>
        <v>155</v>
      </c>
      <c r="D198" s="1281" t="e">
        <f>#REF!</f>
        <v>#REF!</v>
      </c>
      <c r="E198" s="1151" t="e">
        <f>#REF!</f>
        <v>#REF!</v>
      </c>
      <c r="F198" s="1152">
        <v>4.6109999999999998</v>
      </c>
      <c r="G198" s="1144" t="e">
        <f>#REF!</f>
        <v>#REF!</v>
      </c>
      <c r="H198" s="1144"/>
      <c r="I198" s="1278" t="e">
        <f>#REF!</f>
        <v>#REF!</v>
      </c>
      <c r="J198" s="1273">
        <v>5</v>
      </c>
      <c r="K198" s="1146" t="s">
        <v>1319</v>
      </c>
      <c r="L198" s="1146" t="s">
        <v>1320</v>
      </c>
      <c r="M198" s="1153" t="str">
        <f>'[4]INDUK JARINGAN'!K174</f>
        <v>K</v>
      </c>
      <c r="N198" s="1147" t="s">
        <v>1624</v>
      </c>
      <c r="O198" s="1147" t="s">
        <v>1625</v>
      </c>
      <c r="P198" s="1154"/>
    </row>
    <row r="199" spans="2:18" s="1149" customFormat="1" ht="25.5" customHeight="1">
      <c r="B199" s="1139">
        <f t="shared" si="8"/>
        <v>156</v>
      </c>
      <c r="C199" s="1174">
        <f t="shared" si="5"/>
        <v>156</v>
      </c>
      <c r="D199" s="1281" t="e">
        <f>#REF!</f>
        <v>#REF!</v>
      </c>
      <c r="E199" s="1151" t="e">
        <f>#REF!</f>
        <v>#REF!</v>
      </c>
      <c r="F199" s="1284"/>
      <c r="G199" s="1144" t="e">
        <f>#REF!</f>
        <v>#REF!</v>
      </c>
      <c r="H199" s="1144"/>
      <c r="I199" s="1278" t="e">
        <f>#REF!</f>
        <v>#REF!</v>
      </c>
      <c r="J199" s="1273"/>
      <c r="K199" s="1146" t="s">
        <v>1319</v>
      </c>
      <c r="L199" s="1146" t="s">
        <v>1320</v>
      </c>
      <c r="M199" s="1282"/>
      <c r="N199" s="1280"/>
      <c r="O199" s="1280"/>
      <c r="P199" s="1154"/>
    </row>
    <row r="200" spans="2:18" s="1149" customFormat="1" ht="25.5" customHeight="1">
      <c r="B200" s="1139"/>
      <c r="C200" s="1166"/>
      <c r="D200" s="1167"/>
      <c r="E200" s="1151"/>
      <c r="F200" s="1152"/>
      <c r="G200" s="1144"/>
      <c r="H200" s="1144"/>
      <c r="I200" s="1153"/>
      <c r="J200" s="1145"/>
      <c r="K200" s="1146"/>
      <c r="L200" s="1146"/>
      <c r="M200" s="1153"/>
      <c r="N200" s="1147"/>
      <c r="O200" s="1147"/>
      <c r="P200" s="1154"/>
    </row>
    <row r="201" spans="2:18" s="1149" customFormat="1" ht="25.5" customHeight="1">
      <c r="B201" s="1139"/>
      <c r="C201" s="1166"/>
      <c r="D201" s="1167"/>
      <c r="E201" s="1151"/>
      <c r="F201" s="1152"/>
      <c r="G201" s="1144"/>
      <c r="H201" s="1144"/>
      <c r="I201" s="1153"/>
      <c r="J201" s="1145"/>
      <c r="K201" s="1146"/>
      <c r="L201" s="1146"/>
      <c r="M201" s="1153"/>
      <c r="N201" s="1147"/>
      <c r="O201" s="1147"/>
      <c r="P201" s="1154"/>
    </row>
    <row r="202" spans="2:18" s="1149" customFormat="1" ht="25.5" customHeight="1">
      <c r="B202" s="1139"/>
      <c r="C202" s="1166"/>
      <c r="D202" s="1167"/>
      <c r="E202" s="1151"/>
      <c r="F202" s="1152"/>
      <c r="G202" s="1144"/>
      <c r="H202" s="1144"/>
      <c r="I202" s="1153"/>
      <c r="J202" s="1145"/>
      <c r="K202" s="1146"/>
      <c r="L202" s="1146"/>
      <c r="M202" s="1153"/>
      <c r="N202" s="1147"/>
      <c r="O202" s="1147"/>
      <c r="P202" s="1154"/>
    </row>
    <row r="203" spans="2:18" s="1149" customFormat="1" ht="25.5" customHeight="1">
      <c r="B203" s="1139"/>
      <c r="C203" s="1166"/>
      <c r="D203" s="1167"/>
      <c r="E203" s="1151"/>
      <c r="F203" s="1152"/>
      <c r="G203" s="1144"/>
      <c r="H203" s="1144"/>
      <c r="I203" s="1153"/>
      <c r="J203" s="1145"/>
      <c r="K203" s="1146"/>
      <c r="L203" s="1146"/>
      <c r="M203" s="1153"/>
      <c r="N203" s="1147"/>
      <c r="O203" s="1147"/>
      <c r="P203" s="1154"/>
    </row>
    <row r="204" spans="2:18" s="1149" customFormat="1" ht="25.5" customHeight="1">
      <c r="B204" s="1139"/>
      <c r="C204" s="1166"/>
      <c r="D204" s="1167"/>
      <c r="E204" s="1211"/>
      <c r="F204" s="1152"/>
      <c r="G204" s="1144"/>
      <c r="H204" s="1144"/>
      <c r="I204" s="1153"/>
      <c r="J204" s="1145"/>
      <c r="K204" s="1146"/>
      <c r="L204" s="1146"/>
      <c r="M204" s="1153"/>
      <c r="N204" s="1147"/>
      <c r="O204" s="1147"/>
      <c r="P204" s="1154"/>
    </row>
    <row r="205" spans="2:18" s="1149" customFormat="1" ht="25.5" customHeight="1">
      <c r="B205" s="1139"/>
      <c r="C205" s="1166"/>
      <c r="D205" s="1167"/>
      <c r="E205" s="1211"/>
      <c r="F205" s="1152"/>
      <c r="G205" s="1144"/>
      <c r="H205" s="1144"/>
      <c r="I205" s="1153"/>
      <c r="J205" s="1145"/>
      <c r="K205" s="1146"/>
      <c r="L205" s="1146"/>
      <c r="M205" s="1153"/>
      <c r="N205" s="1147"/>
      <c r="O205" s="1147"/>
      <c r="P205" s="1154"/>
    </row>
    <row r="206" spans="2:18" s="1149" customFormat="1" ht="20.100000000000001" customHeight="1">
      <c r="B206" s="1139"/>
      <c r="C206" s="1166"/>
      <c r="D206" s="1167"/>
      <c r="E206" s="1186"/>
      <c r="F206" s="1185"/>
      <c r="G206" s="1144"/>
      <c r="H206" s="1144"/>
      <c r="I206" s="1153"/>
      <c r="J206" s="1145"/>
      <c r="K206" s="1146"/>
      <c r="L206" s="1146"/>
      <c r="M206" s="1153"/>
      <c r="N206" s="1147"/>
      <c r="O206" s="1147"/>
      <c r="P206" s="1154"/>
    </row>
    <row r="207" spans="2:18" s="1149" customFormat="1" ht="20.100000000000001" customHeight="1">
      <c r="B207" s="1139"/>
      <c r="C207" s="1132" t="s">
        <v>1626</v>
      </c>
      <c r="D207" s="1167"/>
      <c r="E207" s="1151"/>
      <c r="F207" s="1169">
        <f>SUM(F208:F229)</f>
        <v>68.428000000000011</v>
      </c>
      <c r="G207" s="1170">
        <f t="shared" ref="G207:G229" si="9">F207</f>
        <v>68.428000000000011</v>
      </c>
      <c r="H207" s="1170"/>
      <c r="I207" s="1171"/>
      <c r="J207" s="1172"/>
      <c r="K207" s="1146"/>
      <c r="L207" s="1146"/>
      <c r="M207" s="1153"/>
      <c r="N207" s="1147"/>
      <c r="O207" s="1147"/>
      <c r="P207" s="1183"/>
    </row>
    <row r="208" spans="2:18" s="1149" customFormat="1" ht="29.25" customHeight="1">
      <c r="B208" s="1122">
        <f>B198+1</f>
        <v>156</v>
      </c>
      <c r="C208" s="1187">
        <f>C198+1</f>
        <v>156</v>
      </c>
      <c r="D208" s="1167">
        <v>2.0009999999999999</v>
      </c>
      <c r="E208" s="1176" t="s">
        <v>172</v>
      </c>
      <c r="F208" s="1152">
        <v>6.95</v>
      </c>
      <c r="G208" s="1144">
        <f t="shared" si="9"/>
        <v>6.95</v>
      </c>
      <c r="H208" s="1144"/>
      <c r="I208" s="1157">
        <v>7</v>
      </c>
      <c r="J208" s="1158">
        <v>9</v>
      </c>
      <c r="K208" s="1159" t="s">
        <v>1319</v>
      </c>
      <c r="L208" s="1159" t="s">
        <v>1320</v>
      </c>
      <c r="M208" s="1157" t="str">
        <f>'[4]INDUK JARINGAN'!K177</f>
        <v>K</v>
      </c>
      <c r="N208" s="1177" t="s">
        <v>1627</v>
      </c>
      <c r="O208" s="1147" t="s">
        <v>1628</v>
      </c>
      <c r="P208" s="1154"/>
    </row>
    <row r="209" spans="2:18" s="1149" customFormat="1" ht="26.25" customHeight="1">
      <c r="B209" s="1139">
        <f>B208+1</f>
        <v>157</v>
      </c>
      <c r="C209" s="1174">
        <f>C208+1</f>
        <v>157</v>
      </c>
      <c r="D209" s="1167">
        <v>2.0019999999999998</v>
      </c>
      <c r="E209" s="1151" t="s">
        <v>173</v>
      </c>
      <c r="F209" s="1152">
        <v>2.54</v>
      </c>
      <c r="G209" s="1144">
        <f t="shared" si="9"/>
        <v>2.54</v>
      </c>
      <c r="H209" s="1144"/>
      <c r="I209" s="1157">
        <v>5</v>
      </c>
      <c r="J209" s="1158">
        <v>7</v>
      </c>
      <c r="K209" s="1159" t="s">
        <v>1319</v>
      </c>
      <c r="L209" s="1146" t="s">
        <v>1320</v>
      </c>
      <c r="M209" s="1157" t="str">
        <f>'[4]INDUK JARINGAN'!K178</f>
        <v>K</v>
      </c>
      <c r="N209" s="1147" t="s">
        <v>1629</v>
      </c>
      <c r="O209" s="1147" t="s">
        <v>1630</v>
      </c>
      <c r="P209" s="1154"/>
    </row>
    <row r="210" spans="2:18" s="1149" customFormat="1" ht="20.100000000000001" customHeight="1">
      <c r="B210" s="1139">
        <f t="shared" ref="B210:C225" si="10">B209+1</f>
        <v>158</v>
      </c>
      <c r="C210" s="1174">
        <f t="shared" si="5"/>
        <v>158</v>
      </c>
      <c r="D210" s="1167">
        <v>2.0030000000000001</v>
      </c>
      <c r="E210" s="1151" t="s">
        <v>174</v>
      </c>
      <c r="F210" s="1152">
        <v>0.14499999999999999</v>
      </c>
      <c r="G210" s="1144">
        <f t="shared" si="9"/>
        <v>0.14499999999999999</v>
      </c>
      <c r="H210" s="1144"/>
      <c r="I210" s="1157">
        <v>3</v>
      </c>
      <c r="J210" s="1158">
        <v>6</v>
      </c>
      <c r="K210" s="1159" t="s">
        <v>1319</v>
      </c>
      <c r="L210" s="1146" t="s">
        <v>1320</v>
      </c>
      <c r="M210" s="1157" t="str">
        <f>'[4]INDUK JARINGAN'!K179</f>
        <v>K</v>
      </c>
      <c r="N210" s="1147" t="s">
        <v>1631</v>
      </c>
      <c r="O210" s="1147" t="s">
        <v>1632</v>
      </c>
      <c r="P210" s="1154"/>
    </row>
    <row r="211" spans="2:18" s="1149" customFormat="1" ht="26.25" customHeight="1">
      <c r="B211" s="1139">
        <f t="shared" si="10"/>
        <v>159</v>
      </c>
      <c r="C211" s="1174">
        <f t="shared" si="5"/>
        <v>159</v>
      </c>
      <c r="D211" s="1167">
        <v>2.004</v>
      </c>
      <c r="E211" s="1151" t="s">
        <v>175</v>
      </c>
      <c r="F211" s="1152">
        <v>1.05</v>
      </c>
      <c r="G211" s="1144">
        <f t="shared" si="9"/>
        <v>1.05</v>
      </c>
      <c r="H211" s="1144"/>
      <c r="I211" s="1157">
        <v>3</v>
      </c>
      <c r="J211" s="1158">
        <v>4.5</v>
      </c>
      <c r="K211" s="1159" t="s">
        <v>1319</v>
      </c>
      <c r="L211" s="1146" t="s">
        <v>1320</v>
      </c>
      <c r="M211" s="1157" t="str">
        <f>'[4]INDUK JARINGAN'!K180</f>
        <v>K</v>
      </c>
      <c r="N211" s="1147" t="s">
        <v>1633</v>
      </c>
      <c r="O211" s="1147" t="s">
        <v>1634</v>
      </c>
      <c r="P211" s="1154"/>
      <c r="R211" s="1149" t="s">
        <v>1635</v>
      </c>
    </row>
    <row r="212" spans="2:18" s="1149" customFormat="1" ht="27.75" customHeight="1">
      <c r="B212" s="1139">
        <f t="shared" si="10"/>
        <v>160</v>
      </c>
      <c r="C212" s="1174">
        <f t="shared" si="5"/>
        <v>160</v>
      </c>
      <c r="D212" s="1167">
        <v>2.0049999999999999</v>
      </c>
      <c r="E212" s="1151" t="s">
        <v>176</v>
      </c>
      <c r="F212" s="1152">
        <v>5.9939999999999998</v>
      </c>
      <c r="G212" s="1144">
        <f t="shared" si="9"/>
        <v>5.9939999999999998</v>
      </c>
      <c r="H212" s="1144"/>
      <c r="I212" s="1157">
        <v>5</v>
      </c>
      <c r="J212" s="1158">
        <v>6.5</v>
      </c>
      <c r="K212" s="1159" t="s">
        <v>1319</v>
      </c>
      <c r="L212" s="1146" t="s">
        <v>1320</v>
      </c>
      <c r="M212" s="1157" t="str">
        <f>'[4]INDUK JARINGAN'!K181</f>
        <v>K</v>
      </c>
      <c r="N212" s="1147" t="s">
        <v>1636</v>
      </c>
      <c r="O212" s="1147" t="s">
        <v>1637</v>
      </c>
      <c r="P212" s="1154"/>
      <c r="R212" s="1149" t="s">
        <v>1638</v>
      </c>
    </row>
    <row r="213" spans="2:18" s="1149" customFormat="1" ht="27" customHeight="1">
      <c r="B213" s="1139">
        <f t="shared" si="10"/>
        <v>161</v>
      </c>
      <c r="C213" s="1174">
        <f t="shared" si="5"/>
        <v>161</v>
      </c>
      <c r="D213" s="1167">
        <v>2.0059999999999998</v>
      </c>
      <c r="E213" s="1151" t="s">
        <v>177</v>
      </c>
      <c r="F213" s="1152">
        <v>3.5859999999999999</v>
      </c>
      <c r="G213" s="1144">
        <f t="shared" si="9"/>
        <v>3.5859999999999999</v>
      </c>
      <c r="H213" s="1144"/>
      <c r="I213" s="1157">
        <v>3.5</v>
      </c>
      <c r="J213" s="1158">
        <v>6</v>
      </c>
      <c r="K213" s="1159" t="s">
        <v>1319</v>
      </c>
      <c r="L213" s="1146" t="s">
        <v>1320</v>
      </c>
      <c r="M213" s="1157" t="str">
        <f>'[4]INDUK JARINGAN'!K182</f>
        <v>K</v>
      </c>
      <c r="N213" s="1147" t="s">
        <v>1637</v>
      </c>
      <c r="O213" s="1147" t="s">
        <v>1639</v>
      </c>
      <c r="P213" s="1154"/>
      <c r="R213" s="1149" t="s">
        <v>1640</v>
      </c>
    </row>
    <row r="214" spans="2:18" s="1149" customFormat="1" ht="26.25" customHeight="1">
      <c r="B214" s="1139">
        <f t="shared" si="10"/>
        <v>162</v>
      </c>
      <c r="C214" s="1174">
        <f t="shared" si="5"/>
        <v>162</v>
      </c>
      <c r="D214" s="1167">
        <v>2.0070000000000001</v>
      </c>
      <c r="E214" s="1151" t="s">
        <v>178</v>
      </c>
      <c r="F214" s="1152">
        <v>6.141</v>
      </c>
      <c r="G214" s="1144">
        <f t="shared" si="9"/>
        <v>6.141</v>
      </c>
      <c r="H214" s="1144"/>
      <c r="I214" s="1157">
        <v>3.5</v>
      </c>
      <c r="J214" s="1158">
        <v>6</v>
      </c>
      <c r="K214" s="1159" t="s">
        <v>1319</v>
      </c>
      <c r="L214" s="1146" t="s">
        <v>1320</v>
      </c>
      <c r="M214" s="1157" t="str">
        <f>'[4]INDUK JARINGAN'!K183</f>
        <v>K</v>
      </c>
      <c r="N214" s="1147" t="s">
        <v>1639</v>
      </c>
      <c r="O214" s="1147" t="s">
        <v>1641</v>
      </c>
      <c r="P214" s="1154"/>
      <c r="R214" s="1149" t="s">
        <v>1642</v>
      </c>
    </row>
    <row r="215" spans="2:18" s="1149" customFormat="1" ht="28.5" customHeight="1">
      <c r="B215" s="1139">
        <f t="shared" si="10"/>
        <v>163</v>
      </c>
      <c r="C215" s="1174">
        <f>C214+1</f>
        <v>163</v>
      </c>
      <c r="D215" s="1167">
        <v>2.008</v>
      </c>
      <c r="E215" s="1151" t="s">
        <v>179</v>
      </c>
      <c r="F215" s="1152">
        <v>4.0979999999999999</v>
      </c>
      <c r="G215" s="1144">
        <f t="shared" si="9"/>
        <v>4.0979999999999999</v>
      </c>
      <c r="H215" s="1144"/>
      <c r="I215" s="1153">
        <v>3</v>
      </c>
      <c r="J215" s="1145">
        <v>6</v>
      </c>
      <c r="K215" s="1146" t="s">
        <v>1319</v>
      </c>
      <c r="L215" s="1146" t="s">
        <v>1320</v>
      </c>
      <c r="M215" s="1157" t="str">
        <f>'[4]INDUK JARINGAN'!K184</f>
        <v>K</v>
      </c>
      <c r="N215" s="1147" t="s">
        <v>1643</v>
      </c>
      <c r="O215" s="1147" t="s">
        <v>1644</v>
      </c>
      <c r="P215" s="1154"/>
    </row>
    <row r="216" spans="2:18" s="1149" customFormat="1" ht="27" customHeight="1">
      <c r="B216" s="1139">
        <f t="shared" si="10"/>
        <v>164</v>
      </c>
      <c r="C216" s="1174">
        <f t="shared" si="5"/>
        <v>164</v>
      </c>
      <c r="D216" s="1167">
        <v>2.0089999999999999</v>
      </c>
      <c r="E216" s="1151" t="s">
        <v>180</v>
      </c>
      <c r="F216" s="1152">
        <v>3.3879999999999999</v>
      </c>
      <c r="G216" s="1144">
        <f t="shared" si="9"/>
        <v>3.3879999999999999</v>
      </c>
      <c r="H216" s="1144"/>
      <c r="I216" s="1153">
        <v>3</v>
      </c>
      <c r="J216" s="1145">
        <v>6</v>
      </c>
      <c r="K216" s="1146" t="s">
        <v>1319</v>
      </c>
      <c r="L216" s="1146" t="s">
        <v>1320</v>
      </c>
      <c r="M216" s="1157" t="str">
        <f>'[4]INDUK JARINGAN'!K185</f>
        <v>K</v>
      </c>
      <c r="N216" s="1147" t="s">
        <v>1645</v>
      </c>
      <c r="O216" s="1147" t="s">
        <v>1646</v>
      </c>
      <c r="P216" s="1154"/>
      <c r="R216" s="1149" t="s">
        <v>1647</v>
      </c>
    </row>
    <row r="217" spans="2:18" s="1149" customFormat="1" ht="27.75" customHeight="1">
      <c r="B217" s="1139">
        <f t="shared" si="10"/>
        <v>165</v>
      </c>
      <c r="C217" s="1174">
        <f t="shared" si="5"/>
        <v>165</v>
      </c>
      <c r="D217" s="1184">
        <v>2.0099999999999998</v>
      </c>
      <c r="E217" s="1151" t="s">
        <v>181</v>
      </c>
      <c r="F217" s="1152">
        <v>1.621</v>
      </c>
      <c r="G217" s="1144">
        <f t="shared" si="9"/>
        <v>1.621</v>
      </c>
      <c r="H217" s="1144"/>
      <c r="I217" s="1153">
        <v>3</v>
      </c>
      <c r="J217" s="1145">
        <v>5</v>
      </c>
      <c r="K217" s="1146" t="s">
        <v>1319</v>
      </c>
      <c r="L217" s="1146" t="s">
        <v>1320</v>
      </c>
      <c r="M217" s="1157" t="str">
        <f>'[4]INDUK JARINGAN'!K186</f>
        <v>K</v>
      </c>
      <c r="N217" s="1147" t="s">
        <v>1648</v>
      </c>
      <c r="O217" s="1147" t="s">
        <v>1649</v>
      </c>
      <c r="P217" s="1154"/>
      <c r="R217" s="1149" t="s">
        <v>1650</v>
      </c>
    </row>
    <row r="218" spans="2:18" s="1149" customFormat="1" ht="27.75" customHeight="1">
      <c r="B218" s="1139">
        <f t="shared" si="10"/>
        <v>166</v>
      </c>
      <c r="C218" s="1174">
        <f t="shared" si="5"/>
        <v>166</v>
      </c>
      <c r="D218" s="1167">
        <v>2.0110000000000001</v>
      </c>
      <c r="E218" s="1151" t="s">
        <v>182</v>
      </c>
      <c r="F218" s="1152">
        <v>2.601</v>
      </c>
      <c r="G218" s="1144">
        <f t="shared" si="9"/>
        <v>2.601</v>
      </c>
      <c r="H218" s="1144"/>
      <c r="I218" s="1153">
        <v>4</v>
      </c>
      <c r="J218" s="1145">
        <v>6</v>
      </c>
      <c r="K218" s="1146" t="s">
        <v>1319</v>
      </c>
      <c r="L218" s="1146" t="s">
        <v>1320</v>
      </c>
      <c r="M218" s="1157" t="str">
        <f>'[4]INDUK JARINGAN'!K187</f>
        <v>K</v>
      </c>
      <c r="N218" s="1147" t="s">
        <v>1651</v>
      </c>
      <c r="O218" s="1147" t="s">
        <v>1652</v>
      </c>
      <c r="P218" s="1154"/>
    </row>
    <row r="219" spans="2:18" s="1149" customFormat="1" ht="29.25" customHeight="1">
      <c r="B219" s="1139">
        <f t="shared" si="10"/>
        <v>167</v>
      </c>
      <c r="C219" s="1174">
        <f t="shared" si="5"/>
        <v>167</v>
      </c>
      <c r="D219" s="1167">
        <v>2.012</v>
      </c>
      <c r="E219" s="1151" t="s">
        <v>183</v>
      </c>
      <c r="F219" s="1152">
        <v>4.125</v>
      </c>
      <c r="G219" s="1144">
        <f t="shared" si="9"/>
        <v>4.125</v>
      </c>
      <c r="H219" s="1144"/>
      <c r="I219" s="1153">
        <v>3.5</v>
      </c>
      <c r="J219" s="1145">
        <v>5</v>
      </c>
      <c r="K219" s="1146" t="s">
        <v>1319</v>
      </c>
      <c r="L219" s="1146" t="s">
        <v>1320</v>
      </c>
      <c r="M219" s="1157" t="str">
        <f>'[4]INDUK JARINGAN'!K188</f>
        <v>K</v>
      </c>
      <c r="N219" s="1147" t="s">
        <v>1653</v>
      </c>
      <c r="O219" s="1147" t="s">
        <v>1654</v>
      </c>
      <c r="P219" s="1154"/>
      <c r="R219" s="1149" t="s">
        <v>1655</v>
      </c>
    </row>
    <row r="220" spans="2:18" s="1149" customFormat="1" ht="27.75" customHeight="1">
      <c r="B220" s="1139">
        <f t="shared" si="10"/>
        <v>168</v>
      </c>
      <c r="C220" s="1174">
        <f t="shared" si="5"/>
        <v>168</v>
      </c>
      <c r="D220" s="1167">
        <v>2.0129999999999999</v>
      </c>
      <c r="E220" s="1151" t="s">
        <v>184</v>
      </c>
      <c r="F220" s="1152">
        <v>5.859</v>
      </c>
      <c r="G220" s="1144">
        <f t="shared" si="9"/>
        <v>5.859</v>
      </c>
      <c r="H220" s="1144"/>
      <c r="I220" s="1153">
        <v>3</v>
      </c>
      <c r="J220" s="1145">
        <v>5</v>
      </c>
      <c r="K220" s="1146" t="s">
        <v>1319</v>
      </c>
      <c r="L220" s="1146" t="s">
        <v>1320</v>
      </c>
      <c r="M220" s="1157" t="str">
        <f>'[4]INDUK JARINGAN'!K189</f>
        <v>K</v>
      </c>
      <c r="N220" s="1147" t="s">
        <v>1656</v>
      </c>
      <c r="O220" s="1147" t="s">
        <v>1657</v>
      </c>
      <c r="P220" s="1154"/>
      <c r="R220" s="1149" t="s">
        <v>1658</v>
      </c>
    </row>
    <row r="221" spans="2:18" s="1149" customFormat="1" ht="25.5" customHeight="1">
      <c r="B221" s="1139">
        <f t="shared" si="10"/>
        <v>169</v>
      </c>
      <c r="C221" s="1174">
        <f t="shared" si="10"/>
        <v>169</v>
      </c>
      <c r="D221" s="1167">
        <v>2.0139999999999998</v>
      </c>
      <c r="E221" s="1151" t="s">
        <v>185</v>
      </c>
      <c r="F221" s="1152">
        <v>1.764</v>
      </c>
      <c r="G221" s="1144">
        <f t="shared" si="9"/>
        <v>1.764</v>
      </c>
      <c r="H221" s="1144"/>
      <c r="I221" s="1153">
        <v>3</v>
      </c>
      <c r="J221" s="1145">
        <v>5.5</v>
      </c>
      <c r="K221" s="1146" t="s">
        <v>1319</v>
      </c>
      <c r="L221" s="1146" t="s">
        <v>1320</v>
      </c>
      <c r="M221" s="1157" t="str">
        <f>'[4]INDUK JARINGAN'!K190</f>
        <v>K</v>
      </c>
      <c r="N221" s="1147" t="s">
        <v>1659</v>
      </c>
      <c r="O221" s="1147" t="s">
        <v>1660</v>
      </c>
      <c r="P221" s="1154"/>
      <c r="R221" s="1149" t="s">
        <v>1661</v>
      </c>
    </row>
    <row r="222" spans="2:18" s="1149" customFormat="1" ht="26.25" customHeight="1">
      <c r="B222" s="1139">
        <f t="shared" si="10"/>
        <v>170</v>
      </c>
      <c r="C222" s="1174">
        <f t="shared" si="10"/>
        <v>170</v>
      </c>
      <c r="D222" s="1167">
        <v>2.0150000000000001</v>
      </c>
      <c r="E222" s="1151" t="s">
        <v>186</v>
      </c>
      <c r="F222" s="1152">
        <v>1.637</v>
      </c>
      <c r="G222" s="1144">
        <f t="shared" si="9"/>
        <v>1.637</v>
      </c>
      <c r="H222" s="1144"/>
      <c r="I222" s="1153">
        <v>3</v>
      </c>
      <c r="J222" s="1145">
        <v>5</v>
      </c>
      <c r="K222" s="1146" t="s">
        <v>1319</v>
      </c>
      <c r="L222" s="1146" t="s">
        <v>1320</v>
      </c>
      <c r="M222" s="1157" t="str">
        <f>'[4]INDUK JARINGAN'!K191</f>
        <v>K</v>
      </c>
      <c r="N222" s="1147" t="s">
        <v>1662</v>
      </c>
      <c r="O222" s="1147" t="s">
        <v>1663</v>
      </c>
      <c r="P222" s="1154"/>
      <c r="R222" s="1149" t="s">
        <v>1664</v>
      </c>
    </row>
    <row r="223" spans="2:18" s="1149" customFormat="1" ht="27.75" customHeight="1">
      <c r="B223" s="1139">
        <f t="shared" si="10"/>
        <v>171</v>
      </c>
      <c r="C223" s="1174">
        <f t="shared" si="10"/>
        <v>171</v>
      </c>
      <c r="D223" s="1167">
        <v>2.016</v>
      </c>
      <c r="E223" s="1151" t="s">
        <v>187</v>
      </c>
      <c r="F223" s="1152">
        <v>4.1970000000000001</v>
      </c>
      <c r="G223" s="1144">
        <f t="shared" si="9"/>
        <v>4.1970000000000001</v>
      </c>
      <c r="H223" s="1144"/>
      <c r="I223" s="1153">
        <v>7</v>
      </c>
      <c r="J223" s="1145">
        <v>7</v>
      </c>
      <c r="K223" s="1146" t="s">
        <v>1319</v>
      </c>
      <c r="L223" s="1146" t="s">
        <v>1320</v>
      </c>
      <c r="M223" s="1157" t="str">
        <f>'[4]INDUK JARINGAN'!K192</f>
        <v>K</v>
      </c>
      <c r="N223" s="1147" t="s">
        <v>1629</v>
      </c>
      <c r="O223" s="1147" t="s">
        <v>1665</v>
      </c>
      <c r="P223" s="1154"/>
      <c r="R223" s="1149" t="s">
        <v>1666</v>
      </c>
    </row>
    <row r="224" spans="2:18" s="1149" customFormat="1" ht="54.75" customHeight="1">
      <c r="B224" s="1139">
        <f t="shared" si="10"/>
        <v>172</v>
      </c>
      <c r="C224" s="1174">
        <f t="shared" si="10"/>
        <v>172</v>
      </c>
      <c r="D224" s="1167">
        <v>2.0169999999999999</v>
      </c>
      <c r="E224" s="1176" t="s">
        <v>188</v>
      </c>
      <c r="F224" s="1152">
        <v>2</v>
      </c>
      <c r="G224" s="1144">
        <f t="shared" si="9"/>
        <v>2</v>
      </c>
      <c r="H224" s="1144"/>
      <c r="I224" s="1157">
        <v>3</v>
      </c>
      <c r="J224" s="1158">
        <v>4.5</v>
      </c>
      <c r="K224" s="1159" t="s">
        <v>1319</v>
      </c>
      <c r="L224" s="1159" t="s">
        <v>1320</v>
      </c>
      <c r="M224" s="1157" t="str">
        <f>'[4]INDUK JARINGAN'!K193</f>
        <v>K</v>
      </c>
      <c r="N224" s="1147" t="s">
        <v>1667</v>
      </c>
      <c r="O224" s="1147" t="s">
        <v>1668</v>
      </c>
      <c r="P224" s="1154"/>
      <c r="R224" s="1149" t="s">
        <v>1669</v>
      </c>
    </row>
    <row r="225" spans="2:18" s="1149" customFormat="1" ht="27" customHeight="1">
      <c r="B225" s="1139">
        <f t="shared" si="10"/>
        <v>173</v>
      </c>
      <c r="C225" s="1174">
        <f t="shared" si="10"/>
        <v>173</v>
      </c>
      <c r="D225" s="1167">
        <v>2.0179999999999998</v>
      </c>
      <c r="E225" s="1151" t="s">
        <v>189</v>
      </c>
      <c r="F225" s="1152">
        <v>1.643</v>
      </c>
      <c r="G225" s="1144">
        <f t="shared" si="9"/>
        <v>1.643</v>
      </c>
      <c r="H225" s="1144"/>
      <c r="I225" s="1153">
        <v>3</v>
      </c>
      <c r="J225" s="1145">
        <v>5</v>
      </c>
      <c r="K225" s="1285" t="s">
        <v>2174</v>
      </c>
      <c r="L225" s="1146" t="s">
        <v>1320</v>
      </c>
      <c r="M225" s="1157" t="str">
        <f>'[4]INDUK JARINGAN'!K194</f>
        <v>K</v>
      </c>
      <c r="N225" s="1147" t="s">
        <v>1670</v>
      </c>
      <c r="O225" s="1147" t="s">
        <v>1671</v>
      </c>
      <c r="P225" s="1154"/>
      <c r="R225" s="1149" t="s">
        <v>1672</v>
      </c>
    </row>
    <row r="226" spans="2:18" s="1149" customFormat="1" ht="26.25" customHeight="1">
      <c r="B226" s="1139">
        <f t="shared" ref="B226:C229" si="11">B225+1</f>
        <v>174</v>
      </c>
      <c r="C226" s="1174">
        <f t="shared" si="11"/>
        <v>174</v>
      </c>
      <c r="D226" s="1167">
        <v>2.0190000000000001</v>
      </c>
      <c r="E226" s="1151" t="s">
        <v>190</v>
      </c>
      <c r="F226" s="1152">
        <v>1.9339999999999999</v>
      </c>
      <c r="G226" s="1144">
        <f t="shared" si="9"/>
        <v>1.9339999999999999</v>
      </c>
      <c r="H226" s="1144"/>
      <c r="I226" s="1157">
        <v>3</v>
      </c>
      <c r="J226" s="1158">
        <v>4.5</v>
      </c>
      <c r="K226" s="1159" t="s">
        <v>1319</v>
      </c>
      <c r="L226" s="1146" t="s">
        <v>1320</v>
      </c>
      <c r="M226" s="1157" t="str">
        <f>'[4]INDUK JARINGAN'!K195</f>
        <v>K</v>
      </c>
      <c r="N226" s="1147" t="s">
        <v>1649</v>
      </c>
      <c r="O226" s="1147" t="s">
        <v>1673</v>
      </c>
      <c r="P226" s="1154"/>
    </row>
    <row r="227" spans="2:18" s="1149" customFormat="1" ht="26.25" customHeight="1">
      <c r="B227" s="1139">
        <f t="shared" si="11"/>
        <v>175</v>
      </c>
      <c r="C227" s="1174">
        <f t="shared" si="11"/>
        <v>175</v>
      </c>
      <c r="D227" s="1184">
        <v>2.02</v>
      </c>
      <c r="E227" s="1176" t="s">
        <v>191</v>
      </c>
      <c r="F227" s="1188">
        <v>2.323</v>
      </c>
      <c r="G227" s="1144">
        <f t="shared" si="9"/>
        <v>2.323</v>
      </c>
      <c r="H227" s="1144"/>
      <c r="I227" s="1157">
        <v>3</v>
      </c>
      <c r="J227" s="1158">
        <v>5</v>
      </c>
      <c r="K227" s="1159" t="s">
        <v>1319</v>
      </c>
      <c r="L227" s="1159" t="s">
        <v>1320</v>
      </c>
      <c r="M227" s="1157" t="str">
        <f>'[4]INDUK JARINGAN'!K196</f>
        <v>K</v>
      </c>
      <c r="N227" s="1147" t="s">
        <v>1674</v>
      </c>
      <c r="O227" s="1147" t="s">
        <v>1675</v>
      </c>
      <c r="P227" s="1154"/>
    </row>
    <row r="228" spans="2:18" s="1149" customFormat="1" ht="26.25" customHeight="1">
      <c r="B228" s="1139">
        <f t="shared" si="11"/>
        <v>176</v>
      </c>
      <c r="C228" s="1174">
        <f t="shared" si="11"/>
        <v>176</v>
      </c>
      <c r="D228" s="1167">
        <v>2.0209999999999999</v>
      </c>
      <c r="E228" s="1176" t="s">
        <v>192</v>
      </c>
      <c r="F228" s="1188">
        <v>3.54</v>
      </c>
      <c r="G228" s="1144">
        <f t="shared" si="9"/>
        <v>3.54</v>
      </c>
      <c r="H228" s="1144"/>
      <c r="I228" s="1157">
        <v>3</v>
      </c>
      <c r="J228" s="1158">
        <v>5</v>
      </c>
      <c r="K228" s="1159" t="s">
        <v>1319</v>
      </c>
      <c r="L228" s="1159" t="s">
        <v>1320</v>
      </c>
      <c r="M228" s="1157" t="str">
        <f>'[4]INDUK JARINGAN'!K197</f>
        <v>K</v>
      </c>
      <c r="N228" s="1147" t="s">
        <v>1676</v>
      </c>
      <c r="O228" s="1147" t="s">
        <v>1677</v>
      </c>
      <c r="P228" s="1154"/>
    </row>
    <row r="229" spans="2:18" s="1149" customFormat="1" ht="26.25" customHeight="1">
      <c r="B229" s="1139">
        <f t="shared" si="11"/>
        <v>177</v>
      </c>
      <c r="C229" s="1174">
        <f t="shared" si="11"/>
        <v>177</v>
      </c>
      <c r="D229" s="1167">
        <v>2.0219999999999998</v>
      </c>
      <c r="E229" s="1176" t="s">
        <v>193</v>
      </c>
      <c r="F229" s="1188">
        <v>1.292</v>
      </c>
      <c r="G229" s="1144">
        <f t="shared" si="9"/>
        <v>1.292</v>
      </c>
      <c r="H229" s="1144"/>
      <c r="I229" s="1157">
        <v>3</v>
      </c>
      <c r="J229" s="1158">
        <v>5</v>
      </c>
      <c r="K229" s="1159" t="s">
        <v>1319</v>
      </c>
      <c r="L229" s="1159" t="s">
        <v>1320</v>
      </c>
      <c r="M229" s="1157" t="str">
        <f>'[4]INDUK JARINGAN'!K198</f>
        <v>K</v>
      </c>
      <c r="N229" s="1147" t="s">
        <v>1678</v>
      </c>
      <c r="O229" s="1147" t="s">
        <v>1679</v>
      </c>
      <c r="P229" s="1154"/>
    </row>
    <row r="230" spans="2:18" s="1149" customFormat="1" ht="20.100000000000001" customHeight="1">
      <c r="B230" s="1139"/>
      <c r="C230" s="1166"/>
      <c r="D230" s="1167"/>
      <c r="E230" s="1151"/>
      <c r="F230" s="1189"/>
      <c r="G230" s="1144"/>
      <c r="H230" s="1144"/>
      <c r="I230" s="1153"/>
      <c r="J230" s="1145"/>
      <c r="K230" s="1146"/>
      <c r="L230" s="1146"/>
      <c r="M230" s="1153"/>
      <c r="N230" s="1147"/>
      <c r="O230" s="1147"/>
      <c r="P230" s="1154"/>
    </row>
    <row r="231" spans="2:18" s="1149" customFormat="1" ht="20.100000000000001" customHeight="1">
      <c r="B231" s="1139"/>
      <c r="C231" s="1132" t="s">
        <v>1680</v>
      </c>
      <c r="D231" s="1167"/>
      <c r="E231" s="1151"/>
      <c r="F231" s="1169">
        <f>SUM(F232:F285)</f>
        <v>61.049000000000007</v>
      </c>
      <c r="G231" s="1170">
        <f t="shared" ref="G231:G283" si="12">F231</f>
        <v>61.049000000000007</v>
      </c>
      <c r="H231" s="1170"/>
      <c r="I231" s="1171"/>
      <c r="J231" s="1172"/>
      <c r="K231" s="1146"/>
      <c r="L231" s="1146"/>
      <c r="M231" s="1153"/>
      <c r="N231" s="1147"/>
      <c r="O231" s="1147"/>
      <c r="P231" s="1183"/>
    </row>
    <row r="232" spans="2:18" s="1149" customFormat="1" ht="20.100000000000001" customHeight="1">
      <c r="B232" s="1139">
        <f>B229+1</f>
        <v>178</v>
      </c>
      <c r="C232" s="1174">
        <f>C229+1</f>
        <v>178</v>
      </c>
      <c r="D232" s="1167">
        <v>2.0230000000000001</v>
      </c>
      <c r="E232" s="1176" t="s">
        <v>194</v>
      </c>
      <c r="F232" s="1152">
        <v>0.51700000000000002</v>
      </c>
      <c r="G232" s="1144">
        <f t="shared" si="12"/>
        <v>0.51700000000000002</v>
      </c>
      <c r="H232" s="1144"/>
      <c r="I232" s="1157">
        <v>5</v>
      </c>
      <c r="J232" s="1145">
        <v>5</v>
      </c>
      <c r="K232" s="1146" t="s">
        <v>1319</v>
      </c>
      <c r="L232" s="1146" t="s">
        <v>1320</v>
      </c>
      <c r="M232" s="1153" t="str">
        <f>'[4]INDUK JARINGAN'!K201</f>
        <v>P</v>
      </c>
      <c r="N232" s="1147" t="s">
        <v>1681</v>
      </c>
      <c r="O232" s="1147" t="s">
        <v>1682</v>
      </c>
      <c r="P232" s="1154"/>
      <c r="R232" s="1149" t="s">
        <v>1683</v>
      </c>
    </row>
    <row r="233" spans="2:18" s="1149" customFormat="1" ht="27.75" customHeight="1">
      <c r="B233" s="1139">
        <f>B232+1</f>
        <v>179</v>
      </c>
      <c r="C233" s="1174">
        <f>C232+1</f>
        <v>179</v>
      </c>
      <c r="D233" s="1167">
        <v>2.024</v>
      </c>
      <c r="E233" s="1176" t="s">
        <v>195</v>
      </c>
      <c r="F233" s="1152">
        <v>0.60399999999999998</v>
      </c>
      <c r="G233" s="1144">
        <f t="shared" si="12"/>
        <v>0.60399999999999998</v>
      </c>
      <c r="H233" s="1144"/>
      <c r="I233" s="1157">
        <v>5</v>
      </c>
      <c r="J233" s="1145">
        <v>5.5</v>
      </c>
      <c r="K233" s="1146" t="s">
        <v>1319</v>
      </c>
      <c r="L233" s="1146" t="s">
        <v>1320</v>
      </c>
      <c r="M233" s="1153" t="str">
        <f>'[4]INDUK JARINGAN'!K202</f>
        <v>K</v>
      </c>
      <c r="N233" s="1147" t="s">
        <v>1684</v>
      </c>
      <c r="O233" s="1147" t="s">
        <v>1685</v>
      </c>
      <c r="P233" s="1154"/>
      <c r="R233" s="1149" t="s">
        <v>1686</v>
      </c>
    </row>
    <row r="234" spans="2:18" s="1149" customFormat="1" ht="25.5" customHeight="1">
      <c r="B234" s="1139">
        <f t="shared" ref="B234:C249" si="13">B233+1</f>
        <v>180</v>
      </c>
      <c r="C234" s="1174">
        <f t="shared" si="13"/>
        <v>180</v>
      </c>
      <c r="D234" s="1167">
        <v>2.0249999999999999</v>
      </c>
      <c r="E234" s="1176" t="s">
        <v>196</v>
      </c>
      <c r="F234" s="1152">
        <v>0.85</v>
      </c>
      <c r="G234" s="1144">
        <f t="shared" si="12"/>
        <v>0.85</v>
      </c>
      <c r="H234" s="1144"/>
      <c r="I234" s="1157">
        <v>5</v>
      </c>
      <c r="J234" s="1145">
        <v>5.5</v>
      </c>
      <c r="K234" s="1146" t="s">
        <v>1319</v>
      </c>
      <c r="L234" s="1146" t="s">
        <v>1320</v>
      </c>
      <c r="M234" s="1153" t="str">
        <f>'[4]INDUK JARINGAN'!K203</f>
        <v>P</v>
      </c>
      <c r="N234" s="1147" t="s">
        <v>1687</v>
      </c>
      <c r="O234" s="1147" t="s">
        <v>1688</v>
      </c>
      <c r="P234" s="1154"/>
      <c r="R234" s="1149" t="s">
        <v>1689</v>
      </c>
    </row>
    <row r="235" spans="2:18" s="1149" customFormat="1" ht="25.5" customHeight="1">
      <c r="B235" s="1139">
        <f t="shared" si="13"/>
        <v>181</v>
      </c>
      <c r="C235" s="1174">
        <f t="shared" si="13"/>
        <v>181</v>
      </c>
      <c r="D235" s="1167">
        <v>2.0259999999999998</v>
      </c>
      <c r="E235" s="1176" t="s">
        <v>197</v>
      </c>
      <c r="F235" s="1152">
        <v>0.189</v>
      </c>
      <c r="G235" s="1144">
        <f t="shared" si="12"/>
        <v>0.189</v>
      </c>
      <c r="H235" s="1144"/>
      <c r="I235" s="1157">
        <v>5</v>
      </c>
      <c r="J235" s="1145">
        <v>5</v>
      </c>
      <c r="K235" s="1146" t="s">
        <v>1319</v>
      </c>
      <c r="L235" s="1146" t="s">
        <v>1320</v>
      </c>
      <c r="M235" s="1153" t="str">
        <f>'[4]INDUK JARINGAN'!K204</f>
        <v>P</v>
      </c>
      <c r="N235" s="1147" t="s">
        <v>1690</v>
      </c>
      <c r="O235" s="1147" t="s">
        <v>1691</v>
      </c>
      <c r="P235" s="1154"/>
      <c r="R235" s="1149" t="s">
        <v>1692</v>
      </c>
    </row>
    <row r="236" spans="2:18" s="1149" customFormat="1" ht="20.100000000000001" customHeight="1">
      <c r="B236" s="1139">
        <f t="shared" si="13"/>
        <v>182</v>
      </c>
      <c r="C236" s="1174">
        <f t="shared" si="13"/>
        <v>182</v>
      </c>
      <c r="D236" s="1167">
        <v>2.0270000000000001</v>
      </c>
      <c r="E236" s="1176" t="s">
        <v>198</v>
      </c>
      <c r="F236" s="1152">
        <v>0.13200000000000001</v>
      </c>
      <c r="G236" s="1144">
        <f t="shared" si="12"/>
        <v>0.13200000000000001</v>
      </c>
      <c r="H236" s="1144"/>
      <c r="I236" s="1157">
        <v>5</v>
      </c>
      <c r="J236" s="1145">
        <v>3</v>
      </c>
      <c r="K236" s="1146" t="s">
        <v>1319</v>
      </c>
      <c r="L236" s="1146" t="s">
        <v>1320</v>
      </c>
      <c r="M236" s="1153" t="str">
        <f>'[4]INDUK JARINGAN'!K205</f>
        <v>P</v>
      </c>
      <c r="N236" s="1147" t="s">
        <v>1693</v>
      </c>
      <c r="O236" s="1147" t="s">
        <v>1691</v>
      </c>
      <c r="P236" s="1154"/>
      <c r="R236" s="1149" t="s">
        <v>1694</v>
      </c>
    </row>
    <row r="237" spans="2:18" s="1149" customFormat="1" ht="20.100000000000001" customHeight="1">
      <c r="B237" s="1139">
        <f t="shared" si="13"/>
        <v>183</v>
      </c>
      <c r="C237" s="1174">
        <f t="shared" si="13"/>
        <v>183</v>
      </c>
      <c r="D237" s="1167">
        <v>2.028</v>
      </c>
      <c r="E237" s="1176" t="s">
        <v>199</v>
      </c>
      <c r="F237" s="1152">
        <v>8.6999999999999994E-2</v>
      </c>
      <c r="G237" s="1144">
        <f t="shared" si="12"/>
        <v>8.6999999999999994E-2</v>
      </c>
      <c r="H237" s="1144"/>
      <c r="I237" s="1157">
        <v>5</v>
      </c>
      <c r="J237" s="1145">
        <v>5</v>
      </c>
      <c r="K237" s="1146" t="s">
        <v>1319</v>
      </c>
      <c r="L237" s="1146" t="s">
        <v>1320</v>
      </c>
      <c r="M237" s="1153" t="str">
        <f>'[4]INDUK JARINGAN'!K206</f>
        <v>P</v>
      </c>
      <c r="N237" s="1147" t="s">
        <v>1693</v>
      </c>
      <c r="O237" s="1147" t="s">
        <v>1691</v>
      </c>
      <c r="P237" s="1154"/>
      <c r="R237" s="1149" t="s">
        <v>1695</v>
      </c>
    </row>
    <row r="238" spans="2:18" s="1149" customFormat="1" ht="27" customHeight="1">
      <c r="B238" s="1139">
        <f t="shared" si="13"/>
        <v>184</v>
      </c>
      <c r="C238" s="1174">
        <f t="shared" si="13"/>
        <v>184</v>
      </c>
      <c r="D238" s="1167">
        <v>2.0289999999999999</v>
      </c>
      <c r="E238" s="1176" t="s">
        <v>200</v>
      </c>
      <c r="F238" s="1152">
        <v>8.5999999999999993E-2</v>
      </c>
      <c r="G238" s="1144">
        <f t="shared" si="12"/>
        <v>8.5999999999999993E-2</v>
      </c>
      <c r="H238" s="1144"/>
      <c r="I238" s="1157">
        <v>5</v>
      </c>
      <c r="J238" s="1145">
        <v>4.8</v>
      </c>
      <c r="K238" s="1146" t="s">
        <v>1319</v>
      </c>
      <c r="L238" s="1146" t="s">
        <v>1320</v>
      </c>
      <c r="M238" s="1153" t="str">
        <f>'[4]INDUK JARINGAN'!K207</f>
        <v>K</v>
      </c>
      <c r="N238" s="1147" t="s">
        <v>1696</v>
      </c>
      <c r="O238" s="1147" t="s">
        <v>1697</v>
      </c>
      <c r="P238" s="1154"/>
      <c r="R238" s="1149" t="s">
        <v>1698</v>
      </c>
    </row>
    <row r="239" spans="2:18" s="1149" customFormat="1" ht="20.100000000000001" customHeight="1">
      <c r="B239" s="1139">
        <f t="shared" si="13"/>
        <v>185</v>
      </c>
      <c r="C239" s="1174">
        <f t="shared" si="13"/>
        <v>185</v>
      </c>
      <c r="D239" s="1184">
        <v>2.0299999999999998</v>
      </c>
      <c r="E239" s="1176" t="s">
        <v>201</v>
      </c>
      <c r="F239" s="1152">
        <v>0.29299999999999998</v>
      </c>
      <c r="G239" s="1144">
        <f t="shared" si="12"/>
        <v>0.29299999999999998</v>
      </c>
      <c r="H239" s="1144"/>
      <c r="I239" s="1157">
        <v>5</v>
      </c>
      <c r="J239" s="1145">
        <v>5</v>
      </c>
      <c r="K239" s="1146" t="s">
        <v>1319</v>
      </c>
      <c r="L239" s="1146" t="s">
        <v>1320</v>
      </c>
      <c r="M239" s="1153" t="str">
        <f>'[4]INDUK JARINGAN'!K208</f>
        <v>K</v>
      </c>
      <c r="N239" s="1147" t="s">
        <v>1699</v>
      </c>
      <c r="O239" s="1147" t="s">
        <v>1700</v>
      </c>
      <c r="P239" s="1154"/>
      <c r="R239" s="1149" t="s">
        <v>1701</v>
      </c>
    </row>
    <row r="240" spans="2:18" s="1149" customFormat="1" ht="20.100000000000001" customHeight="1">
      <c r="B240" s="1139">
        <f t="shared" si="13"/>
        <v>186</v>
      </c>
      <c r="C240" s="1174">
        <f t="shared" si="13"/>
        <v>186</v>
      </c>
      <c r="D240" s="1167">
        <v>2.0310000000000001</v>
      </c>
      <c r="E240" s="1176" t="s">
        <v>202</v>
      </c>
      <c r="F240" s="1152">
        <v>7.5999999999999998E-2</v>
      </c>
      <c r="G240" s="1144">
        <f t="shared" si="12"/>
        <v>7.5999999999999998E-2</v>
      </c>
      <c r="H240" s="1144"/>
      <c r="I240" s="1157">
        <v>3</v>
      </c>
      <c r="J240" s="1145">
        <v>4</v>
      </c>
      <c r="K240" s="1146" t="s">
        <v>1319</v>
      </c>
      <c r="L240" s="1146" t="s">
        <v>1320</v>
      </c>
      <c r="M240" s="1153" t="str">
        <f>'[4]INDUK JARINGAN'!K209</f>
        <v>K</v>
      </c>
      <c r="N240" s="1147" t="s">
        <v>1702</v>
      </c>
      <c r="O240" s="1147" t="s">
        <v>1691</v>
      </c>
      <c r="P240" s="1154"/>
    </row>
    <row r="241" spans="2:18" s="1149" customFormat="1" ht="20.100000000000001" customHeight="1">
      <c r="B241" s="1139">
        <f t="shared" si="13"/>
        <v>187</v>
      </c>
      <c r="C241" s="1174">
        <f t="shared" si="13"/>
        <v>187</v>
      </c>
      <c r="D241" s="1167">
        <v>2.032</v>
      </c>
      <c r="E241" s="1176" t="s">
        <v>203</v>
      </c>
      <c r="F241" s="1152">
        <v>9.2999999999999999E-2</v>
      </c>
      <c r="G241" s="1144">
        <f t="shared" si="12"/>
        <v>9.2999999999999999E-2</v>
      </c>
      <c r="H241" s="1144"/>
      <c r="I241" s="1157">
        <v>5</v>
      </c>
      <c r="J241" s="1145">
        <v>5</v>
      </c>
      <c r="K241" s="1146" t="s">
        <v>1319</v>
      </c>
      <c r="L241" s="1146" t="s">
        <v>1320</v>
      </c>
      <c r="M241" s="1153" t="str">
        <f>'[4]INDUK JARINGAN'!K210</f>
        <v>K</v>
      </c>
      <c r="N241" s="1147" t="s">
        <v>1703</v>
      </c>
      <c r="O241" s="1147" t="s">
        <v>1700</v>
      </c>
      <c r="P241" s="1154"/>
      <c r="R241" s="1149" t="s">
        <v>1704</v>
      </c>
    </row>
    <row r="242" spans="2:18" s="1149" customFormat="1" ht="20.100000000000001" customHeight="1">
      <c r="B242" s="1139">
        <f t="shared" si="13"/>
        <v>188</v>
      </c>
      <c r="C242" s="1174">
        <f t="shared" si="13"/>
        <v>188</v>
      </c>
      <c r="D242" s="1167">
        <v>2.0329999999999999</v>
      </c>
      <c r="E242" s="1176" t="s">
        <v>204</v>
      </c>
      <c r="F242" s="1152">
        <v>6.2E-2</v>
      </c>
      <c r="G242" s="1144">
        <f t="shared" si="12"/>
        <v>6.2E-2</v>
      </c>
      <c r="H242" s="1144"/>
      <c r="I242" s="1157">
        <v>5</v>
      </c>
      <c r="J242" s="1145">
        <v>4</v>
      </c>
      <c r="K242" s="1146" t="s">
        <v>1319</v>
      </c>
      <c r="L242" s="1146" t="s">
        <v>1320</v>
      </c>
      <c r="M242" s="1153" t="str">
        <f>'[4]INDUK JARINGAN'!K211</f>
        <v>K</v>
      </c>
      <c r="N242" s="1147" t="s">
        <v>1705</v>
      </c>
      <c r="O242" s="1147" t="s">
        <v>1706</v>
      </c>
      <c r="P242" s="1154"/>
      <c r="R242" s="1149" t="s">
        <v>1707</v>
      </c>
    </row>
    <row r="243" spans="2:18" s="1149" customFormat="1" ht="20.100000000000001" customHeight="1">
      <c r="B243" s="1139">
        <f t="shared" si="13"/>
        <v>189</v>
      </c>
      <c r="C243" s="1174">
        <f t="shared" si="13"/>
        <v>189</v>
      </c>
      <c r="D243" s="1167">
        <v>2.0339999999999998</v>
      </c>
      <c r="E243" s="1176" t="s">
        <v>205</v>
      </c>
      <c r="F243" s="1152">
        <v>0.14199999999999999</v>
      </c>
      <c r="G243" s="1144">
        <f t="shared" si="12"/>
        <v>0.14199999999999999</v>
      </c>
      <c r="H243" s="1144"/>
      <c r="I243" s="1157">
        <v>5</v>
      </c>
      <c r="J243" s="1145">
        <v>5</v>
      </c>
      <c r="K243" s="1146" t="s">
        <v>1319</v>
      </c>
      <c r="L243" s="1146" t="s">
        <v>1320</v>
      </c>
      <c r="M243" s="1153" t="str">
        <f>'[4]INDUK JARINGAN'!K212</f>
        <v>K</v>
      </c>
      <c r="N243" s="1147" t="s">
        <v>1708</v>
      </c>
      <c r="O243" s="1147" t="s">
        <v>1691</v>
      </c>
      <c r="P243" s="1154"/>
    </row>
    <row r="244" spans="2:18" s="1149" customFormat="1" ht="27" customHeight="1">
      <c r="B244" s="1139">
        <f t="shared" si="13"/>
        <v>190</v>
      </c>
      <c r="C244" s="1174">
        <f t="shared" si="13"/>
        <v>190</v>
      </c>
      <c r="D244" s="1167">
        <v>2.0350000000000001</v>
      </c>
      <c r="E244" s="1176" t="s">
        <v>206</v>
      </c>
      <c r="F244" s="1152">
        <v>0.47399999999999998</v>
      </c>
      <c r="G244" s="1144">
        <f t="shared" si="12"/>
        <v>0.47399999999999998</v>
      </c>
      <c r="H244" s="1144"/>
      <c r="I244" s="1157">
        <v>5</v>
      </c>
      <c r="J244" s="1145">
        <v>5</v>
      </c>
      <c r="K244" s="1146" t="s">
        <v>1319</v>
      </c>
      <c r="L244" s="1146" t="s">
        <v>1320</v>
      </c>
      <c r="M244" s="1153" t="str">
        <f>'[4]INDUK JARINGAN'!K213</f>
        <v>K</v>
      </c>
      <c r="N244" s="1147" t="s">
        <v>1709</v>
      </c>
      <c r="O244" s="1147" t="s">
        <v>1710</v>
      </c>
      <c r="P244" s="1154"/>
      <c r="R244" s="1149" t="s">
        <v>1711</v>
      </c>
    </row>
    <row r="245" spans="2:18" s="1149" customFormat="1" ht="20.100000000000001" customHeight="1">
      <c r="B245" s="1139">
        <f t="shared" si="13"/>
        <v>191</v>
      </c>
      <c r="C245" s="1174">
        <f t="shared" si="13"/>
        <v>191</v>
      </c>
      <c r="D245" s="1167">
        <v>2.036</v>
      </c>
      <c r="E245" s="1176" t="s">
        <v>207</v>
      </c>
      <c r="F245" s="1152">
        <v>0.13</v>
      </c>
      <c r="G245" s="1144">
        <f t="shared" si="12"/>
        <v>0.13</v>
      </c>
      <c r="H245" s="1144"/>
      <c r="I245" s="1157">
        <v>5</v>
      </c>
      <c r="J245" s="1145">
        <v>5</v>
      </c>
      <c r="K245" s="1146" t="s">
        <v>1319</v>
      </c>
      <c r="L245" s="1146" t="s">
        <v>1320</v>
      </c>
      <c r="M245" s="1153" t="str">
        <f>'[4]INDUK JARINGAN'!K214</f>
        <v>P</v>
      </c>
      <c r="N245" s="1147" t="s">
        <v>1712</v>
      </c>
      <c r="O245" s="1147" t="s">
        <v>1713</v>
      </c>
      <c r="P245" s="1154"/>
      <c r="R245" s="1149" t="s">
        <v>1714</v>
      </c>
    </row>
    <row r="246" spans="2:18" s="1149" customFormat="1" ht="25.5" customHeight="1">
      <c r="B246" s="1139">
        <f t="shared" si="13"/>
        <v>192</v>
      </c>
      <c r="C246" s="1174">
        <f t="shared" si="13"/>
        <v>192</v>
      </c>
      <c r="D246" s="1167">
        <v>2.0369999999999999</v>
      </c>
      <c r="E246" s="1176" t="s">
        <v>208</v>
      </c>
      <c r="F246" s="1152">
        <v>7.3999999999999996E-2</v>
      </c>
      <c r="G246" s="1144">
        <f t="shared" si="12"/>
        <v>7.3999999999999996E-2</v>
      </c>
      <c r="H246" s="1144"/>
      <c r="I246" s="1157">
        <v>5</v>
      </c>
      <c r="J246" s="1145">
        <v>4.5</v>
      </c>
      <c r="K246" s="1146" t="s">
        <v>1319</v>
      </c>
      <c r="L246" s="1146" t="s">
        <v>1320</v>
      </c>
      <c r="M246" s="1153" t="str">
        <f>'[4]INDUK JARINGAN'!K215</f>
        <v>P</v>
      </c>
      <c r="N246" s="1147" t="s">
        <v>1715</v>
      </c>
      <c r="O246" s="1147" t="s">
        <v>1691</v>
      </c>
      <c r="P246" s="1154"/>
    </row>
    <row r="247" spans="2:18" s="1149" customFormat="1" ht="20.100000000000001" customHeight="1">
      <c r="B247" s="1139">
        <f t="shared" si="13"/>
        <v>193</v>
      </c>
      <c r="C247" s="1174">
        <f t="shared" si="13"/>
        <v>193</v>
      </c>
      <c r="D247" s="1167">
        <v>2.0379999999999998</v>
      </c>
      <c r="E247" s="1176" t="s">
        <v>209</v>
      </c>
      <c r="F247" s="1152">
        <v>0.14299999999999999</v>
      </c>
      <c r="G247" s="1144">
        <f t="shared" si="12"/>
        <v>0.14299999999999999</v>
      </c>
      <c r="H247" s="1144"/>
      <c r="I247" s="1157">
        <v>5</v>
      </c>
      <c r="J247" s="1145">
        <v>4.5</v>
      </c>
      <c r="K247" s="1146" t="s">
        <v>1319</v>
      </c>
      <c r="L247" s="1146" t="s">
        <v>1320</v>
      </c>
      <c r="M247" s="1153" t="str">
        <f>'[4]INDUK JARINGAN'!K216</f>
        <v>K</v>
      </c>
      <c r="N247" s="1147" t="s">
        <v>1716</v>
      </c>
      <c r="O247" s="1147" t="s">
        <v>1717</v>
      </c>
      <c r="P247" s="1154"/>
      <c r="R247" s="1149" t="s">
        <v>1707</v>
      </c>
    </row>
    <row r="248" spans="2:18" s="1149" customFormat="1" ht="20.100000000000001" customHeight="1">
      <c r="B248" s="1139">
        <f t="shared" si="13"/>
        <v>194</v>
      </c>
      <c r="C248" s="1174">
        <f t="shared" si="13"/>
        <v>194</v>
      </c>
      <c r="D248" s="1167">
        <v>2.0390000000000001</v>
      </c>
      <c r="E248" s="1176" t="s">
        <v>210</v>
      </c>
      <c r="F248" s="1152">
        <v>9.7000000000000003E-2</v>
      </c>
      <c r="G248" s="1144">
        <f t="shared" si="12"/>
        <v>9.7000000000000003E-2</v>
      </c>
      <c r="H248" s="1144"/>
      <c r="I248" s="1157">
        <v>5</v>
      </c>
      <c r="J248" s="1145">
        <v>4.8</v>
      </c>
      <c r="K248" s="1146" t="s">
        <v>1319</v>
      </c>
      <c r="L248" s="1146" t="s">
        <v>1320</v>
      </c>
      <c r="M248" s="1153" t="str">
        <f>'[4]INDUK JARINGAN'!K217</f>
        <v>K</v>
      </c>
      <c r="N248" s="1147" t="s">
        <v>1718</v>
      </c>
      <c r="O248" s="1147" t="s">
        <v>1706</v>
      </c>
      <c r="P248" s="1154"/>
      <c r="R248" s="1149" t="s">
        <v>1719</v>
      </c>
    </row>
    <row r="249" spans="2:18" s="1149" customFormat="1" ht="20.100000000000001" customHeight="1">
      <c r="B249" s="1139">
        <f t="shared" si="13"/>
        <v>195</v>
      </c>
      <c r="C249" s="1174">
        <f t="shared" si="13"/>
        <v>195</v>
      </c>
      <c r="D249" s="1184">
        <v>2.04</v>
      </c>
      <c r="E249" s="1176" t="s">
        <v>211</v>
      </c>
      <c r="F249" s="1152">
        <v>0.13400000000000001</v>
      </c>
      <c r="G249" s="1144">
        <f t="shared" si="12"/>
        <v>0.13400000000000001</v>
      </c>
      <c r="H249" s="1144"/>
      <c r="I249" s="1157">
        <v>5</v>
      </c>
      <c r="J249" s="1145">
        <v>5</v>
      </c>
      <c r="K249" s="1146" t="s">
        <v>1319</v>
      </c>
      <c r="L249" s="1146" t="s">
        <v>1320</v>
      </c>
      <c r="M249" s="1153" t="str">
        <f>'[4]INDUK JARINGAN'!K218</f>
        <v>P</v>
      </c>
      <c r="N249" s="1147" t="s">
        <v>1469</v>
      </c>
      <c r="O249" s="1147" t="s">
        <v>1702</v>
      </c>
      <c r="P249" s="1154"/>
    </row>
    <row r="250" spans="2:18" s="1149" customFormat="1" ht="27" customHeight="1">
      <c r="B250" s="1139">
        <f t="shared" ref="B250:C265" si="14">B249+1</f>
        <v>196</v>
      </c>
      <c r="C250" s="1174">
        <f t="shared" si="14"/>
        <v>196</v>
      </c>
      <c r="D250" s="1167">
        <v>2.0409999999999999</v>
      </c>
      <c r="E250" s="1176" t="s">
        <v>212</v>
      </c>
      <c r="F250" s="1152">
        <v>2.032</v>
      </c>
      <c r="G250" s="1144">
        <f t="shared" si="12"/>
        <v>2.032</v>
      </c>
      <c r="H250" s="1144"/>
      <c r="I250" s="1157">
        <v>5</v>
      </c>
      <c r="J250" s="1145">
        <v>6</v>
      </c>
      <c r="K250" s="1146" t="s">
        <v>1319</v>
      </c>
      <c r="L250" s="1146" t="s">
        <v>1320</v>
      </c>
      <c r="M250" s="1153" t="str">
        <f>'[4]INDUK JARINGAN'!K219</f>
        <v>K</v>
      </c>
      <c r="N250" s="1147" t="s">
        <v>1720</v>
      </c>
      <c r="O250" s="1147" t="s">
        <v>1721</v>
      </c>
      <c r="P250" s="1154"/>
      <c r="R250" s="1149" t="s">
        <v>1722</v>
      </c>
    </row>
    <row r="251" spans="2:18" s="1149" customFormat="1" ht="20.100000000000001" customHeight="1">
      <c r="B251" s="1139">
        <f>B250+1</f>
        <v>197</v>
      </c>
      <c r="C251" s="1174">
        <f>C250+1</f>
        <v>197</v>
      </c>
      <c r="D251" s="1167">
        <v>2.0419999999999998</v>
      </c>
      <c r="E251" s="1176" t="s">
        <v>213</v>
      </c>
      <c r="F251" s="1152">
        <v>0.315</v>
      </c>
      <c r="G251" s="1144">
        <f t="shared" si="12"/>
        <v>0.315</v>
      </c>
      <c r="H251" s="1144"/>
      <c r="I251" s="1157">
        <v>5</v>
      </c>
      <c r="J251" s="1145">
        <v>5</v>
      </c>
      <c r="K251" s="1146" t="s">
        <v>1319</v>
      </c>
      <c r="L251" s="1146" t="s">
        <v>1320</v>
      </c>
      <c r="M251" s="1153" t="str">
        <f>'[4]INDUK JARINGAN'!K220</f>
        <v>P</v>
      </c>
      <c r="N251" s="1147" t="s">
        <v>1693</v>
      </c>
      <c r="O251" s="1147"/>
      <c r="P251" s="1154"/>
      <c r="R251" s="1149" t="s">
        <v>1723</v>
      </c>
    </row>
    <row r="252" spans="2:18" s="1149" customFormat="1" ht="20.100000000000001" customHeight="1">
      <c r="B252" s="1139">
        <f t="shared" si="14"/>
        <v>198</v>
      </c>
      <c r="C252" s="1174">
        <f t="shared" si="14"/>
        <v>198</v>
      </c>
      <c r="D252" s="1167">
        <v>2.0430000000000001</v>
      </c>
      <c r="E252" s="1176" t="s">
        <v>214</v>
      </c>
      <c r="F252" s="1152">
        <v>0.24099999999999999</v>
      </c>
      <c r="G252" s="1144">
        <f t="shared" si="12"/>
        <v>0.24099999999999999</v>
      </c>
      <c r="H252" s="1144"/>
      <c r="I252" s="1157">
        <v>5</v>
      </c>
      <c r="J252" s="1145">
        <v>5.5</v>
      </c>
      <c r="K252" s="1146" t="s">
        <v>1319</v>
      </c>
      <c r="L252" s="1146" t="s">
        <v>1320</v>
      </c>
      <c r="M252" s="1153" t="str">
        <f>'[4]INDUK JARINGAN'!K221</f>
        <v>P</v>
      </c>
      <c r="N252" s="1147" t="s">
        <v>1469</v>
      </c>
      <c r="O252" s="1147" t="s">
        <v>1720</v>
      </c>
      <c r="P252" s="1154"/>
      <c r="R252" s="1149" t="s">
        <v>1724</v>
      </c>
    </row>
    <row r="253" spans="2:18" s="1149" customFormat="1" ht="20.100000000000001" customHeight="1">
      <c r="B253" s="1139">
        <f t="shared" si="14"/>
        <v>199</v>
      </c>
      <c r="C253" s="1174">
        <f t="shared" si="14"/>
        <v>199</v>
      </c>
      <c r="D253" s="1167">
        <v>2.044</v>
      </c>
      <c r="E253" s="1176" t="s">
        <v>1725</v>
      </c>
      <c r="F253" s="1152">
        <v>0.16600000000000001</v>
      </c>
      <c r="G253" s="1144">
        <f t="shared" si="12"/>
        <v>0.16600000000000001</v>
      </c>
      <c r="H253" s="1144"/>
      <c r="I253" s="1157">
        <v>5</v>
      </c>
      <c r="J253" s="1145">
        <v>4.5</v>
      </c>
      <c r="K253" s="1146" t="s">
        <v>1319</v>
      </c>
      <c r="L253" s="1146" t="s">
        <v>1320</v>
      </c>
      <c r="M253" s="1153" t="str">
        <f>'[4]INDUK JARINGAN'!K222</f>
        <v>K</v>
      </c>
      <c r="N253" s="1147" t="s">
        <v>1726</v>
      </c>
      <c r="O253" s="1147" t="s">
        <v>1727</v>
      </c>
      <c r="P253" s="1154"/>
      <c r="R253" s="1149" t="s">
        <v>1728</v>
      </c>
    </row>
    <row r="254" spans="2:18" s="1149" customFormat="1" ht="20.100000000000001" customHeight="1">
      <c r="B254" s="1139">
        <f t="shared" si="14"/>
        <v>200</v>
      </c>
      <c r="C254" s="1174">
        <f t="shared" si="14"/>
        <v>200</v>
      </c>
      <c r="D254" s="1167">
        <v>2.0449999999999999</v>
      </c>
      <c r="E254" s="1176" t="s">
        <v>215</v>
      </c>
      <c r="F254" s="1152">
        <v>0.16300000000000001</v>
      </c>
      <c r="G254" s="1144">
        <f t="shared" si="12"/>
        <v>0.16300000000000001</v>
      </c>
      <c r="H254" s="1144"/>
      <c r="I254" s="1157">
        <v>5</v>
      </c>
      <c r="J254" s="1145">
        <v>5</v>
      </c>
      <c r="K254" s="1146" t="s">
        <v>1319</v>
      </c>
      <c r="L254" s="1146" t="s">
        <v>1320</v>
      </c>
      <c r="M254" s="1153" t="str">
        <f>'[4]INDUK JARINGAN'!K223</f>
        <v>K</v>
      </c>
      <c r="N254" s="1147" t="s">
        <v>1717</v>
      </c>
      <c r="O254" s="1147" t="s">
        <v>1729</v>
      </c>
      <c r="P254" s="1154"/>
      <c r="R254" s="1149" t="s">
        <v>1719</v>
      </c>
    </row>
    <row r="255" spans="2:18" s="1149" customFormat="1" ht="27.75" customHeight="1">
      <c r="B255" s="1139">
        <f t="shared" si="14"/>
        <v>201</v>
      </c>
      <c r="C255" s="1174">
        <f t="shared" si="14"/>
        <v>201</v>
      </c>
      <c r="D255" s="1167">
        <v>2.0459999999999998</v>
      </c>
      <c r="E255" s="1176" t="s">
        <v>216</v>
      </c>
      <c r="F255" s="1152">
        <v>0.20599999999999999</v>
      </c>
      <c r="G255" s="1144">
        <f t="shared" si="12"/>
        <v>0.20599999999999999</v>
      </c>
      <c r="H255" s="1144"/>
      <c r="I255" s="1157">
        <v>5</v>
      </c>
      <c r="J255" s="1145">
        <v>5</v>
      </c>
      <c r="K255" s="1146" t="s">
        <v>1319</v>
      </c>
      <c r="L255" s="1146" t="s">
        <v>1320</v>
      </c>
      <c r="M255" s="1153" t="str">
        <f>'[4]INDUK JARINGAN'!K224</f>
        <v>K</v>
      </c>
      <c r="N255" s="1147" t="s">
        <v>1696</v>
      </c>
      <c r="O255" s="1147" t="s">
        <v>1703</v>
      </c>
      <c r="P255" s="1154"/>
      <c r="R255" s="1149" t="s">
        <v>1730</v>
      </c>
    </row>
    <row r="256" spans="2:18" s="1149" customFormat="1" ht="20.100000000000001" customHeight="1">
      <c r="B256" s="1139">
        <f t="shared" si="14"/>
        <v>202</v>
      </c>
      <c r="C256" s="1174">
        <f t="shared" si="14"/>
        <v>202</v>
      </c>
      <c r="D256" s="1167">
        <v>2.0470000000000002</v>
      </c>
      <c r="E256" s="1176" t="s">
        <v>217</v>
      </c>
      <c r="F256" s="1162">
        <v>8.7999999999999995E-2</v>
      </c>
      <c r="G256" s="1144">
        <f t="shared" si="12"/>
        <v>8.7999999999999995E-2</v>
      </c>
      <c r="H256" s="1144"/>
      <c r="I256" s="1157">
        <v>5</v>
      </c>
      <c r="J256" s="1145">
        <v>5</v>
      </c>
      <c r="K256" s="1146" t="s">
        <v>1319</v>
      </c>
      <c r="L256" s="1146" t="s">
        <v>1320</v>
      </c>
      <c r="M256" s="1153" t="str">
        <f>'[4]INDUK JARINGAN'!K225</f>
        <v>P</v>
      </c>
      <c r="N256" s="1147" t="s">
        <v>1731</v>
      </c>
      <c r="O256" s="1147" t="s">
        <v>1691</v>
      </c>
      <c r="P256" s="1154"/>
      <c r="R256" s="1149" t="s">
        <v>1692</v>
      </c>
    </row>
    <row r="257" spans="2:18" s="1149" customFormat="1" ht="20.100000000000001" customHeight="1">
      <c r="B257" s="1139">
        <f t="shared" si="14"/>
        <v>203</v>
      </c>
      <c r="C257" s="1174">
        <f t="shared" si="14"/>
        <v>203</v>
      </c>
      <c r="D257" s="1167">
        <v>2.048</v>
      </c>
      <c r="E257" s="1176" t="s">
        <v>218</v>
      </c>
      <c r="F257" s="1152">
        <v>0.129</v>
      </c>
      <c r="G257" s="1144">
        <f t="shared" si="12"/>
        <v>0.129</v>
      </c>
      <c r="H257" s="1144"/>
      <c r="I257" s="1157">
        <v>5</v>
      </c>
      <c r="J257" s="1145">
        <v>4</v>
      </c>
      <c r="K257" s="1146" t="s">
        <v>1319</v>
      </c>
      <c r="L257" s="1146" t="s">
        <v>1320</v>
      </c>
      <c r="M257" s="1153" t="str">
        <f>'[4]INDUK JARINGAN'!K226</f>
        <v>P</v>
      </c>
      <c r="N257" s="1147" t="s">
        <v>1693</v>
      </c>
      <c r="O257" s="1147" t="s">
        <v>1732</v>
      </c>
      <c r="P257" s="1154"/>
      <c r="R257" s="1149" t="s">
        <v>1694</v>
      </c>
    </row>
    <row r="258" spans="2:18" s="1149" customFormat="1" ht="20.100000000000001" customHeight="1">
      <c r="B258" s="1139">
        <f t="shared" si="14"/>
        <v>204</v>
      </c>
      <c r="C258" s="1174">
        <f t="shared" si="14"/>
        <v>204</v>
      </c>
      <c r="D258" s="1167">
        <v>2.0489999999999999</v>
      </c>
      <c r="E258" s="1176" t="s">
        <v>219</v>
      </c>
      <c r="F258" s="1152">
        <v>0.23899999999999999</v>
      </c>
      <c r="G258" s="1144">
        <f t="shared" si="12"/>
        <v>0.23899999999999999</v>
      </c>
      <c r="H258" s="1144"/>
      <c r="I258" s="1157">
        <v>4</v>
      </c>
      <c r="J258" s="1145">
        <v>4.5</v>
      </c>
      <c r="K258" s="1146" t="s">
        <v>1319</v>
      </c>
      <c r="L258" s="1146" t="s">
        <v>1320</v>
      </c>
      <c r="M258" s="1153" t="str">
        <f>'[4]INDUK JARINGAN'!K227</f>
        <v>K</v>
      </c>
      <c r="N258" s="1147" t="s">
        <v>1718</v>
      </c>
      <c r="O258" s="1147" t="s">
        <v>1733</v>
      </c>
      <c r="P258" s="1154"/>
      <c r="R258" s="1149" t="s">
        <v>1728</v>
      </c>
    </row>
    <row r="259" spans="2:18" s="1149" customFormat="1" ht="20.100000000000001" customHeight="1">
      <c r="B259" s="1139">
        <f t="shared" si="14"/>
        <v>205</v>
      </c>
      <c r="C259" s="1174">
        <f t="shared" si="14"/>
        <v>205</v>
      </c>
      <c r="D259" s="1184">
        <v>2.0499999999999998</v>
      </c>
      <c r="E259" s="1176" t="s">
        <v>220</v>
      </c>
      <c r="F259" s="1152">
        <v>9.0999999999999998E-2</v>
      </c>
      <c r="G259" s="1144">
        <f t="shared" si="12"/>
        <v>9.0999999999999998E-2</v>
      </c>
      <c r="H259" s="1144"/>
      <c r="I259" s="1157">
        <v>5</v>
      </c>
      <c r="J259" s="1145">
        <v>4.5</v>
      </c>
      <c r="K259" s="1146" t="s">
        <v>1734</v>
      </c>
      <c r="L259" s="1146" t="s">
        <v>1320</v>
      </c>
      <c r="M259" s="1153" t="str">
        <f>'[4]INDUK JARINGAN'!K228</f>
        <v>P</v>
      </c>
      <c r="N259" s="1147" t="s">
        <v>1693</v>
      </c>
      <c r="O259" s="1147" t="s">
        <v>1735</v>
      </c>
      <c r="P259" s="1154"/>
    </row>
    <row r="260" spans="2:18" s="1149" customFormat="1" ht="20.100000000000001" customHeight="1">
      <c r="B260" s="1139">
        <f t="shared" si="14"/>
        <v>206</v>
      </c>
      <c r="C260" s="1174">
        <f t="shared" si="14"/>
        <v>206</v>
      </c>
      <c r="D260" s="1167">
        <v>2.0510000000000002</v>
      </c>
      <c r="E260" s="1176" t="s">
        <v>221</v>
      </c>
      <c r="F260" s="1152">
        <v>0.156</v>
      </c>
      <c r="G260" s="1144">
        <f t="shared" si="12"/>
        <v>0.156</v>
      </c>
      <c r="H260" s="1144"/>
      <c r="I260" s="1157">
        <v>5</v>
      </c>
      <c r="J260" s="1145">
        <v>4.5</v>
      </c>
      <c r="K260" s="1146" t="s">
        <v>1319</v>
      </c>
      <c r="L260" s="1146" t="s">
        <v>1320</v>
      </c>
      <c r="M260" s="1153" t="str">
        <f>'[4]INDUK JARINGAN'!K229</f>
        <v>K</v>
      </c>
      <c r="N260" s="1147" t="s">
        <v>1693</v>
      </c>
      <c r="O260" s="1147" t="s">
        <v>1702</v>
      </c>
      <c r="P260" s="1154"/>
    </row>
    <row r="261" spans="2:18" s="1149" customFormat="1" ht="20.100000000000001" customHeight="1">
      <c r="B261" s="1139">
        <f t="shared" si="14"/>
        <v>207</v>
      </c>
      <c r="C261" s="1174">
        <f t="shared" si="14"/>
        <v>207</v>
      </c>
      <c r="D261" s="1167">
        <v>2.052</v>
      </c>
      <c r="E261" s="1176" t="s">
        <v>222</v>
      </c>
      <c r="F261" s="1152">
        <v>8.5999999999999993E-2</v>
      </c>
      <c r="G261" s="1144">
        <f t="shared" si="12"/>
        <v>8.5999999999999993E-2</v>
      </c>
      <c r="H261" s="1144"/>
      <c r="I261" s="1157">
        <v>5</v>
      </c>
      <c r="J261" s="1145">
        <v>4.5</v>
      </c>
      <c r="K261" s="1146" t="s">
        <v>1319</v>
      </c>
      <c r="L261" s="1146" t="s">
        <v>1320</v>
      </c>
      <c r="M261" s="1153" t="str">
        <f>'[4]INDUK JARINGAN'!K230</f>
        <v>P</v>
      </c>
      <c r="N261" s="1147" t="s">
        <v>1693</v>
      </c>
      <c r="O261" s="1147" t="s">
        <v>1691</v>
      </c>
      <c r="P261" s="1154"/>
      <c r="R261" s="1149" t="s">
        <v>1736</v>
      </c>
    </row>
    <row r="262" spans="2:18" s="1149" customFormat="1" ht="20.100000000000001" customHeight="1">
      <c r="B262" s="1139">
        <f t="shared" si="14"/>
        <v>208</v>
      </c>
      <c r="C262" s="1174">
        <f t="shared" si="14"/>
        <v>208</v>
      </c>
      <c r="D262" s="1167">
        <v>2.0529999999999999</v>
      </c>
      <c r="E262" s="1176" t="s">
        <v>223</v>
      </c>
      <c r="F262" s="1152">
        <v>0.89800000000000002</v>
      </c>
      <c r="G262" s="1144">
        <f t="shared" si="12"/>
        <v>0.89800000000000002</v>
      </c>
      <c r="H262" s="1144"/>
      <c r="I262" s="1157">
        <v>4</v>
      </c>
      <c r="J262" s="1145">
        <v>6</v>
      </c>
      <c r="K262" s="1146" t="s">
        <v>1319</v>
      </c>
      <c r="L262" s="1146" t="s">
        <v>1320</v>
      </c>
      <c r="M262" s="1153" t="str">
        <f>'[4]INDUK JARINGAN'!K231</f>
        <v>K</v>
      </c>
      <c r="N262" s="1147" t="s">
        <v>1737</v>
      </c>
      <c r="O262" s="1147" t="s">
        <v>1738</v>
      </c>
      <c r="P262" s="1154"/>
    </row>
    <row r="263" spans="2:18" s="1149" customFormat="1" ht="25.5" customHeight="1">
      <c r="B263" s="1139">
        <f>B262+1</f>
        <v>209</v>
      </c>
      <c r="C263" s="1174">
        <f t="shared" si="14"/>
        <v>209</v>
      </c>
      <c r="D263" s="1167">
        <v>2.0539999999999998</v>
      </c>
      <c r="E263" s="1176" t="s">
        <v>224</v>
      </c>
      <c r="F263" s="1152">
        <v>0.33300000000000002</v>
      </c>
      <c r="G263" s="1144">
        <f t="shared" si="12"/>
        <v>0.33300000000000002</v>
      </c>
      <c r="H263" s="1144"/>
      <c r="I263" s="1157">
        <v>5</v>
      </c>
      <c r="J263" s="1145">
        <v>4.5</v>
      </c>
      <c r="K263" s="1146" t="s">
        <v>1319</v>
      </c>
      <c r="L263" s="1146" t="s">
        <v>1320</v>
      </c>
      <c r="M263" s="1153" t="str">
        <f>'[4]INDUK JARINGAN'!K232</f>
        <v>P</v>
      </c>
      <c r="N263" s="1147" t="s">
        <v>1739</v>
      </c>
      <c r="O263" s="1147" t="s">
        <v>1740</v>
      </c>
      <c r="P263" s="1154"/>
      <c r="R263" s="1149" t="s">
        <v>1704</v>
      </c>
    </row>
    <row r="264" spans="2:18" s="1149" customFormat="1" ht="20.100000000000001" customHeight="1">
      <c r="B264" s="1139">
        <f t="shared" si="14"/>
        <v>210</v>
      </c>
      <c r="C264" s="1174">
        <f>C263+1</f>
        <v>210</v>
      </c>
      <c r="D264" s="1167">
        <v>2.0550000000000002</v>
      </c>
      <c r="E264" s="1176" t="s">
        <v>225</v>
      </c>
      <c r="F264" s="1152">
        <v>4.4809999999999999</v>
      </c>
      <c r="G264" s="1144">
        <f t="shared" si="12"/>
        <v>4.4809999999999999</v>
      </c>
      <c r="H264" s="1144"/>
      <c r="I264" s="1157">
        <v>5</v>
      </c>
      <c r="J264" s="1145">
        <v>7</v>
      </c>
      <c r="K264" s="1146" t="s">
        <v>1319</v>
      </c>
      <c r="L264" s="1146" t="s">
        <v>1320</v>
      </c>
      <c r="M264" s="1153" t="str">
        <f>'[4]INDUK JARINGAN'!K233</f>
        <v>K</v>
      </c>
      <c r="N264" s="1147" t="s">
        <v>1741</v>
      </c>
      <c r="O264" s="1147" t="s">
        <v>1742</v>
      </c>
      <c r="P264" s="1154"/>
    </row>
    <row r="265" spans="2:18" s="1149" customFormat="1" ht="20.100000000000001" customHeight="1">
      <c r="B265" s="1139">
        <f t="shared" si="14"/>
        <v>211</v>
      </c>
      <c r="C265" s="1174">
        <f t="shared" si="14"/>
        <v>211</v>
      </c>
      <c r="D265" s="1167">
        <v>2.056</v>
      </c>
      <c r="E265" s="1176" t="s">
        <v>226</v>
      </c>
      <c r="F265" s="1152">
        <v>2.3490000000000002</v>
      </c>
      <c r="G265" s="1144">
        <f t="shared" si="12"/>
        <v>2.3490000000000002</v>
      </c>
      <c r="H265" s="1144"/>
      <c r="I265" s="1157">
        <v>4</v>
      </c>
      <c r="J265" s="1145">
        <v>6</v>
      </c>
      <c r="K265" s="1146" t="s">
        <v>1319</v>
      </c>
      <c r="L265" s="1146" t="s">
        <v>1320</v>
      </c>
      <c r="M265" s="1153" t="str">
        <f>'[4]INDUK JARINGAN'!K234</f>
        <v>P</v>
      </c>
      <c r="N265" s="1147" t="s">
        <v>1743</v>
      </c>
      <c r="O265" s="1147" t="s">
        <v>1744</v>
      </c>
      <c r="P265" s="1154"/>
    </row>
    <row r="266" spans="2:18" s="1149" customFormat="1" ht="20.100000000000001" customHeight="1">
      <c r="B266" s="1139">
        <f t="shared" ref="B266:C281" si="15">B265+1</f>
        <v>212</v>
      </c>
      <c r="C266" s="1174">
        <f t="shared" si="15"/>
        <v>212</v>
      </c>
      <c r="D266" s="1167">
        <v>2.0569999999999999</v>
      </c>
      <c r="E266" s="1176" t="s">
        <v>227</v>
      </c>
      <c r="F266" s="1152">
        <v>1.4830000000000001</v>
      </c>
      <c r="G266" s="1144">
        <f t="shared" si="12"/>
        <v>1.4830000000000001</v>
      </c>
      <c r="H266" s="1144"/>
      <c r="I266" s="1157">
        <v>4</v>
      </c>
      <c r="J266" s="1145">
        <v>5</v>
      </c>
      <c r="K266" s="1146" t="s">
        <v>1319</v>
      </c>
      <c r="L266" s="1146" t="s">
        <v>1320</v>
      </c>
      <c r="M266" s="1153" t="str">
        <f>'[4]INDUK JARINGAN'!K235</f>
        <v>K</v>
      </c>
      <c r="N266" s="1147" t="s">
        <v>1745</v>
      </c>
      <c r="O266" s="1147" t="s">
        <v>1746</v>
      </c>
      <c r="P266" s="1154"/>
    </row>
    <row r="267" spans="2:18" s="1149" customFormat="1" ht="20.100000000000001" customHeight="1">
      <c r="B267" s="1139">
        <f t="shared" si="15"/>
        <v>213</v>
      </c>
      <c r="C267" s="1174">
        <f t="shared" si="15"/>
        <v>213</v>
      </c>
      <c r="D267" s="1167">
        <v>2.0579999999999998</v>
      </c>
      <c r="E267" s="1176" t="s">
        <v>228</v>
      </c>
      <c r="F267" s="1152">
        <v>2.1219999999999999</v>
      </c>
      <c r="G267" s="1144">
        <f t="shared" si="12"/>
        <v>2.1219999999999999</v>
      </c>
      <c r="H267" s="1144"/>
      <c r="I267" s="1157">
        <v>4</v>
      </c>
      <c r="J267" s="1145">
        <v>6</v>
      </c>
      <c r="K267" s="1146" t="s">
        <v>1319</v>
      </c>
      <c r="L267" s="1146" t="s">
        <v>1320</v>
      </c>
      <c r="M267" s="1153" t="str">
        <f>'[4]INDUK JARINGAN'!K236</f>
        <v>K</v>
      </c>
      <c r="N267" s="1147" t="s">
        <v>1747</v>
      </c>
      <c r="O267" s="1147" t="s">
        <v>1748</v>
      </c>
      <c r="P267" s="1154"/>
    </row>
    <row r="268" spans="2:18" s="1149" customFormat="1" ht="26.25" customHeight="1">
      <c r="B268" s="1139">
        <f t="shared" si="15"/>
        <v>214</v>
      </c>
      <c r="C268" s="1174">
        <f t="shared" si="15"/>
        <v>214</v>
      </c>
      <c r="D268" s="1167">
        <v>2.0590000000000002</v>
      </c>
      <c r="E268" s="1176" t="s">
        <v>229</v>
      </c>
      <c r="F268" s="1152">
        <v>3.028</v>
      </c>
      <c r="G268" s="1144">
        <f t="shared" si="12"/>
        <v>3.028</v>
      </c>
      <c r="H268" s="1144"/>
      <c r="I268" s="1157">
        <v>4</v>
      </c>
      <c r="J268" s="1145">
        <v>6</v>
      </c>
      <c r="K268" s="1146" t="s">
        <v>1319</v>
      </c>
      <c r="L268" s="1146" t="s">
        <v>1320</v>
      </c>
      <c r="M268" s="1153" t="str">
        <f>'[4]INDUK JARINGAN'!K237</f>
        <v>P</v>
      </c>
      <c r="N268" s="1147" t="s">
        <v>1749</v>
      </c>
      <c r="O268" s="1147" t="s">
        <v>1750</v>
      </c>
      <c r="P268" s="1154"/>
    </row>
    <row r="269" spans="2:18" s="1149" customFormat="1" ht="20.100000000000001" customHeight="1">
      <c r="B269" s="1139">
        <f t="shared" si="15"/>
        <v>215</v>
      </c>
      <c r="C269" s="1174">
        <f>C268+1</f>
        <v>215</v>
      </c>
      <c r="D269" s="1184">
        <v>2.06</v>
      </c>
      <c r="E269" s="1176" t="s">
        <v>230</v>
      </c>
      <c r="F269" s="1152">
        <v>1.9370000000000001</v>
      </c>
      <c r="G269" s="1144">
        <f t="shared" si="12"/>
        <v>1.9370000000000001</v>
      </c>
      <c r="H269" s="1144"/>
      <c r="I269" s="1157">
        <v>3</v>
      </c>
      <c r="J269" s="1145">
        <v>5</v>
      </c>
      <c r="K269" s="1146" t="s">
        <v>1319</v>
      </c>
      <c r="L269" s="1146" t="s">
        <v>1320</v>
      </c>
      <c r="M269" s="1153" t="str">
        <f>'[4]INDUK JARINGAN'!K238</f>
        <v>K</v>
      </c>
      <c r="N269" s="1147" t="s">
        <v>1751</v>
      </c>
      <c r="O269" s="1147" t="s">
        <v>1752</v>
      </c>
      <c r="P269" s="1154"/>
    </row>
    <row r="270" spans="2:18" s="1149" customFormat="1" ht="26.25" customHeight="1">
      <c r="B270" s="1139">
        <f t="shared" si="15"/>
        <v>216</v>
      </c>
      <c r="C270" s="1174">
        <f t="shared" si="15"/>
        <v>216</v>
      </c>
      <c r="D270" s="1167">
        <v>2.0609999999999999</v>
      </c>
      <c r="E270" s="1176" t="s">
        <v>231</v>
      </c>
      <c r="F270" s="1152">
        <v>2.2440000000000002</v>
      </c>
      <c r="G270" s="1144">
        <f t="shared" si="12"/>
        <v>2.2440000000000002</v>
      </c>
      <c r="H270" s="1144"/>
      <c r="I270" s="1157">
        <v>4</v>
      </c>
      <c r="J270" s="1145">
        <v>6</v>
      </c>
      <c r="K270" s="1146" t="s">
        <v>1319</v>
      </c>
      <c r="L270" s="1146" t="s">
        <v>1320</v>
      </c>
      <c r="M270" s="1153" t="str">
        <f>'[4]INDUK JARINGAN'!K239</f>
        <v>K</v>
      </c>
      <c r="N270" s="1147" t="s">
        <v>1753</v>
      </c>
      <c r="O270" s="1147" t="s">
        <v>1754</v>
      </c>
      <c r="P270" s="1154"/>
    </row>
    <row r="271" spans="2:18" s="1149" customFormat="1" ht="20.100000000000001" customHeight="1">
      <c r="B271" s="1139">
        <f t="shared" si="15"/>
        <v>217</v>
      </c>
      <c r="C271" s="1174">
        <f t="shared" si="15"/>
        <v>217</v>
      </c>
      <c r="D271" s="1167">
        <v>2.0619999999999998</v>
      </c>
      <c r="E271" s="1176" t="s">
        <v>232</v>
      </c>
      <c r="F271" s="1152">
        <v>2.23</v>
      </c>
      <c r="G271" s="1144">
        <f t="shared" si="12"/>
        <v>2.23</v>
      </c>
      <c r="H271" s="1144"/>
      <c r="I271" s="1157">
        <v>3.5</v>
      </c>
      <c r="J271" s="1145">
        <v>6</v>
      </c>
      <c r="K271" s="1146" t="s">
        <v>1319</v>
      </c>
      <c r="L271" s="1146" t="s">
        <v>1320</v>
      </c>
      <c r="M271" s="1153" t="str">
        <f>'[4]INDUK JARINGAN'!K240</f>
        <v>K</v>
      </c>
      <c r="N271" s="1147" t="s">
        <v>1755</v>
      </c>
      <c r="O271" s="1147" t="s">
        <v>1756</v>
      </c>
      <c r="P271" s="1154"/>
    </row>
    <row r="272" spans="2:18" s="1149" customFormat="1" ht="28.5" customHeight="1">
      <c r="B272" s="1139">
        <f t="shared" si="15"/>
        <v>218</v>
      </c>
      <c r="C272" s="1174">
        <f t="shared" si="15"/>
        <v>218</v>
      </c>
      <c r="D272" s="1167">
        <v>2.0630000000000002</v>
      </c>
      <c r="E272" s="1176" t="s">
        <v>233</v>
      </c>
      <c r="F272" s="1152">
        <v>1.5</v>
      </c>
      <c r="G272" s="1144">
        <f t="shared" si="12"/>
        <v>1.5</v>
      </c>
      <c r="H272" s="1144"/>
      <c r="I272" s="1157">
        <v>3</v>
      </c>
      <c r="J272" s="1145">
        <v>5.5</v>
      </c>
      <c r="K272" s="1146" t="s">
        <v>1319</v>
      </c>
      <c r="L272" s="1146" t="s">
        <v>1320</v>
      </c>
      <c r="M272" s="1153" t="str">
        <f>'[4]INDUK JARINGAN'!K241</f>
        <v>K</v>
      </c>
      <c r="N272" s="1147" t="s">
        <v>1755</v>
      </c>
      <c r="O272" s="1147" t="s">
        <v>1757</v>
      </c>
      <c r="P272" s="1154"/>
    </row>
    <row r="273" spans="1:18" s="1149" customFormat="1" ht="20.100000000000001" customHeight="1">
      <c r="B273" s="1139">
        <f t="shared" si="15"/>
        <v>219</v>
      </c>
      <c r="C273" s="1174">
        <f t="shared" si="15"/>
        <v>219</v>
      </c>
      <c r="D273" s="1167">
        <v>2.0640000000000001</v>
      </c>
      <c r="E273" s="1176" t="s">
        <v>234</v>
      </c>
      <c r="F273" s="1152">
        <v>1.7649999999999999</v>
      </c>
      <c r="G273" s="1144">
        <f t="shared" si="12"/>
        <v>1.7649999999999999</v>
      </c>
      <c r="H273" s="1144"/>
      <c r="I273" s="1157">
        <v>3</v>
      </c>
      <c r="J273" s="1145">
        <v>5</v>
      </c>
      <c r="K273" s="1146" t="s">
        <v>1319</v>
      </c>
      <c r="L273" s="1146" t="s">
        <v>1320</v>
      </c>
      <c r="M273" s="1153" t="str">
        <f>'[4]INDUK JARINGAN'!K242</f>
        <v>K</v>
      </c>
      <c r="N273" s="1147" t="s">
        <v>1758</v>
      </c>
      <c r="O273" s="1147" t="s">
        <v>1759</v>
      </c>
      <c r="P273" s="1154"/>
    </row>
    <row r="274" spans="1:18" s="1149" customFormat="1" ht="20.100000000000001" customHeight="1">
      <c r="B274" s="1139">
        <f t="shared" si="15"/>
        <v>220</v>
      </c>
      <c r="C274" s="1174">
        <f>C273+1</f>
        <v>220</v>
      </c>
      <c r="D274" s="1167">
        <v>2.0649999999999999</v>
      </c>
      <c r="E274" s="1176" t="s">
        <v>235</v>
      </c>
      <c r="F274" s="1152">
        <v>2.4239999999999999</v>
      </c>
      <c r="G274" s="1144">
        <f t="shared" si="12"/>
        <v>2.4239999999999999</v>
      </c>
      <c r="H274" s="1144"/>
      <c r="I274" s="1157">
        <v>4</v>
      </c>
      <c r="J274" s="1145">
        <v>6</v>
      </c>
      <c r="K274" s="1146" t="s">
        <v>1319</v>
      </c>
      <c r="L274" s="1146" t="s">
        <v>1320</v>
      </c>
      <c r="M274" s="1153" t="str">
        <f>'[4]INDUK JARINGAN'!K243</f>
        <v>K</v>
      </c>
      <c r="N274" s="1147" t="s">
        <v>1760</v>
      </c>
      <c r="O274" s="1147" t="s">
        <v>1761</v>
      </c>
      <c r="P274" s="1154"/>
    </row>
    <row r="275" spans="1:18" s="1149" customFormat="1" ht="27" customHeight="1">
      <c r="B275" s="1139">
        <f t="shared" si="15"/>
        <v>221</v>
      </c>
      <c r="C275" s="1174">
        <f t="shared" si="15"/>
        <v>221</v>
      </c>
      <c r="D275" s="1167">
        <v>2.0659999999999998</v>
      </c>
      <c r="E275" s="1176" t="s">
        <v>236</v>
      </c>
      <c r="F275" s="1152">
        <v>1.49</v>
      </c>
      <c r="G275" s="1144">
        <f t="shared" si="12"/>
        <v>1.49</v>
      </c>
      <c r="H275" s="1144"/>
      <c r="I275" s="1157">
        <v>3</v>
      </c>
      <c r="J275" s="1145">
        <v>5</v>
      </c>
      <c r="K275" s="1146" t="s">
        <v>1319</v>
      </c>
      <c r="L275" s="1146" t="s">
        <v>1320</v>
      </c>
      <c r="M275" s="1153" t="str">
        <f>'[4]INDUK JARINGAN'!K244</f>
        <v>K</v>
      </c>
      <c r="N275" s="1147" t="s">
        <v>1762</v>
      </c>
      <c r="O275" s="1147" t="s">
        <v>1763</v>
      </c>
      <c r="P275" s="1154"/>
    </row>
    <row r="276" spans="1:18" s="1149" customFormat="1" ht="27.75" customHeight="1">
      <c r="B276" s="1139">
        <f>B275+1</f>
        <v>222</v>
      </c>
      <c r="C276" s="1174">
        <f t="shared" si="15"/>
        <v>222</v>
      </c>
      <c r="D276" s="1167">
        <v>2.0670000000000002</v>
      </c>
      <c r="E276" s="1176" t="s">
        <v>237</v>
      </c>
      <c r="F276" s="1152">
        <v>6.1379999999999999</v>
      </c>
      <c r="G276" s="1144">
        <f t="shared" si="12"/>
        <v>6.1379999999999999</v>
      </c>
      <c r="H276" s="1144"/>
      <c r="I276" s="1157">
        <v>6</v>
      </c>
      <c r="J276" s="1145">
        <v>6</v>
      </c>
      <c r="K276" s="1146" t="s">
        <v>1319</v>
      </c>
      <c r="L276" s="1146" t="s">
        <v>1320</v>
      </c>
      <c r="M276" s="1153" t="str">
        <f>'[4]INDUK JARINGAN'!K245</f>
        <v>P</v>
      </c>
      <c r="N276" s="1147" t="s">
        <v>1764</v>
      </c>
      <c r="O276" s="1147" t="s">
        <v>1758</v>
      </c>
      <c r="P276" s="1154"/>
    </row>
    <row r="277" spans="1:18" s="1149" customFormat="1" ht="20.100000000000001" customHeight="1">
      <c r="B277" s="1139">
        <f t="shared" si="15"/>
        <v>223</v>
      </c>
      <c r="C277" s="1174">
        <f t="shared" si="15"/>
        <v>223</v>
      </c>
      <c r="D277" s="1167">
        <v>2.0680000000000001</v>
      </c>
      <c r="E277" s="1176" t="s">
        <v>238</v>
      </c>
      <c r="F277" s="1152">
        <v>6.26</v>
      </c>
      <c r="G277" s="1144">
        <f t="shared" si="12"/>
        <v>6.26</v>
      </c>
      <c r="H277" s="1144"/>
      <c r="I277" s="1157">
        <v>5</v>
      </c>
      <c r="J277" s="1145">
        <v>8</v>
      </c>
      <c r="K277" s="1146" t="s">
        <v>1319</v>
      </c>
      <c r="L277" s="1146" t="s">
        <v>1320</v>
      </c>
      <c r="M277" s="1153" t="str">
        <f>'[4]INDUK JARINGAN'!K246</f>
        <v>P</v>
      </c>
      <c r="N277" s="1147" t="s">
        <v>1765</v>
      </c>
      <c r="O277" s="1147" t="s">
        <v>1742</v>
      </c>
      <c r="P277" s="1154"/>
    </row>
    <row r="278" spans="1:18" s="1149" customFormat="1" ht="26.25" customHeight="1">
      <c r="B278" s="1139">
        <f t="shared" si="15"/>
        <v>224</v>
      </c>
      <c r="C278" s="1174">
        <f t="shared" si="15"/>
        <v>224</v>
      </c>
      <c r="D278" s="1167">
        <v>2.069</v>
      </c>
      <c r="E278" s="1176" t="s">
        <v>239</v>
      </c>
      <c r="F278" s="1152">
        <v>2.3340000000000001</v>
      </c>
      <c r="G278" s="1144">
        <f t="shared" si="12"/>
        <v>2.3340000000000001</v>
      </c>
      <c r="H278" s="1144"/>
      <c r="I278" s="1157">
        <v>5</v>
      </c>
      <c r="J278" s="1145">
        <v>8</v>
      </c>
      <c r="K278" s="1146" t="s">
        <v>1319</v>
      </c>
      <c r="L278" s="1146" t="s">
        <v>1320</v>
      </c>
      <c r="M278" s="1153" t="str">
        <f>'[4]INDUK JARINGAN'!K247</f>
        <v>K</v>
      </c>
      <c r="N278" s="1147" t="s">
        <v>1742</v>
      </c>
      <c r="O278" s="1147" t="s">
        <v>1766</v>
      </c>
      <c r="P278" s="1154"/>
    </row>
    <row r="279" spans="1:18" s="1149" customFormat="1" ht="28.5" customHeight="1">
      <c r="B279" s="1139">
        <f t="shared" si="15"/>
        <v>225</v>
      </c>
      <c r="C279" s="1174">
        <f t="shared" si="15"/>
        <v>225</v>
      </c>
      <c r="D279" s="1184">
        <v>2.0699999999999901</v>
      </c>
      <c r="E279" s="1176" t="s">
        <v>240</v>
      </c>
      <c r="F279" s="1152">
        <v>3.97</v>
      </c>
      <c r="G279" s="1144">
        <f t="shared" si="12"/>
        <v>3.97</v>
      </c>
      <c r="H279" s="1144"/>
      <c r="I279" s="1157">
        <v>6</v>
      </c>
      <c r="J279" s="1145">
        <v>5</v>
      </c>
      <c r="K279" s="1146" t="s">
        <v>1319</v>
      </c>
      <c r="L279" s="1146" t="s">
        <v>1320</v>
      </c>
      <c r="M279" s="1153" t="str">
        <f>'[4]INDUK JARINGAN'!K248</f>
        <v>P</v>
      </c>
      <c r="N279" s="1147" t="s">
        <v>1765</v>
      </c>
      <c r="O279" s="1147" t="s">
        <v>1767</v>
      </c>
      <c r="P279" s="1154"/>
    </row>
    <row r="280" spans="1:18" s="1149" customFormat="1" ht="27.75" customHeight="1">
      <c r="B280" s="1139">
        <f t="shared" si="15"/>
        <v>226</v>
      </c>
      <c r="C280" s="1174">
        <f t="shared" si="15"/>
        <v>226</v>
      </c>
      <c r="D280" s="1167">
        <v>2.07099999999999</v>
      </c>
      <c r="E280" s="1176" t="s">
        <v>241</v>
      </c>
      <c r="F280" s="1190">
        <v>0.71099999999999997</v>
      </c>
      <c r="G280" s="1144">
        <f t="shared" si="12"/>
        <v>0.71099999999999997</v>
      </c>
      <c r="H280" s="1144"/>
      <c r="I280" s="1157">
        <v>3.5</v>
      </c>
      <c r="J280" s="1145">
        <v>8</v>
      </c>
      <c r="K280" s="1146" t="s">
        <v>1319</v>
      </c>
      <c r="L280" s="1146" t="s">
        <v>1320</v>
      </c>
      <c r="M280" s="1153" t="str">
        <f>'[4]INDUK JARINGAN'!K249</f>
        <v>P</v>
      </c>
      <c r="N280" s="1147" t="s">
        <v>1768</v>
      </c>
      <c r="O280" s="1147" t="s">
        <v>1769</v>
      </c>
      <c r="P280" s="1154"/>
    </row>
    <row r="281" spans="1:18" s="1149" customFormat="1" ht="27" customHeight="1">
      <c r="B281" s="1139">
        <f t="shared" si="15"/>
        <v>227</v>
      </c>
      <c r="C281" s="1174">
        <f t="shared" si="15"/>
        <v>227</v>
      </c>
      <c r="D281" s="1167">
        <v>2.0719999999999898</v>
      </c>
      <c r="E281" s="1176" t="s">
        <v>242</v>
      </c>
      <c r="F281" s="1150">
        <v>0.49299999999999999</v>
      </c>
      <c r="G281" s="1144">
        <f t="shared" si="12"/>
        <v>0.49299999999999999</v>
      </c>
      <c r="H281" s="1144"/>
      <c r="I281" s="1157">
        <v>4</v>
      </c>
      <c r="J281" s="1145">
        <v>6</v>
      </c>
      <c r="K281" s="1146" t="s">
        <v>1319</v>
      </c>
      <c r="L281" s="1146" t="s">
        <v>1320</v>
      </c>
      <c r="M281" s="1153" t="str">
        <f>'[4]INDUK JARINGAN'!K250</f>
        <v>P</v>
      </c>
      <c r="N281" s="1147" t="s">
        <v>1770</v>
      </c>
      <c r="O281" s="1147" t="s">
        <v>1771</v>
      </c>
      <c r="P281" s="1154"/>
    </row>
    <row r="282" spans="1:18" s="1149" customFormat="1" ht="20.100000000000001" customHeight="1">
      <c r="B282" s="1139">
        <f t="shared" ref="B282:C297" si="16">B281+1</f>
        <v>228</v>
      </c>
      <c r="C282" s="1174">
        <f t="shared" si="16"/>
        <v>228</v>
      </c>
      <c r="D282" s="1167">
        <v>2.0729999999999902</v>
      </c>
      <c r="E282" s="1176" t="s">
        <v>243</v>
      </c>
      <c r="F282" s="1191">
        <v>0.185</v>
      </c>
      <c r="G282" s="1144">
        <f t="shared" si="12"/>
        <v>0.185</v>
      </c>
      <c r="H282" s="1144"/>
      <c r="I282" s="1157">
        <v>3</v>
      </c>
      <c r="J282" s="1145">
        <v>5</v>
      </c>
      <c r="K282" s="1146" t="s">
        <v>1319</v>
      </c>
      <c r="L282" s="1146" t="s">
        <v>1320</v>
      </c>
      <c r="M282" s="1153" t="str">
        <f>'[4]INDUK JARINGAN'!K251</f>
        <v>K</v>
      </c>
      <c r="N282" s="1147" t="s">
        <v>1699</v>
      </c>
      <c r="O282" s="1147" t="s">
        <v>1772</v>
      </c>
      <c r="P282" s="1154"/>
      <c r="R282" s="1149" t="s">
        <v>1773</v>
      </c>
    </row>
    <row r="283" spans="1:18" s="1149" customFormat="1" ht="30" customHeight="1">
      <c r="A283" s="1149">
        <v>1</v>
      </c>
      <c r="B283" s="1139">
        <f t="shared" si="16"/>
        <v>229</v>
      </c>
      <c r="C283" s="1174">
        <f t="shared" si="16"/>
        <v>229</v>
      </c>
      <c r="D283" s="1167">
        <v>2.0739999999999901</v>
      </c>
      <c r="E283" s="1176" t="s">
        <v>244</v>
      </c>
      <c r="F283" s="1179">
        <v>2</v>
      </c>
      <c r="G283" s="1144">
        <f t="shared" si="12"/>
        <v>2</v>
      </c>
      <c r="H283" s="1144"/>
      <c r="I283" s="1157">
        <v>4</v>
      </c>
      <c r="J283" s="1145"/>
      <c r="K283" s="1146" t="s">
        <v>1319</v>
      </c>
      <c r="L283" s="1146" t="s">
        <v>1320</v>
      </c>
      <c r="M283" s="1153" t="str">
        <f>'[4]INDUK JARINGAN'!K252</f>
        <v>K</v>
      </c>
      <c r="N283" s="1147" t="s">
        <v>1774</v>
      </c>
      <c r="O283" s="1147" t="s">
        <v>1775</v>
      </c>
      <c r="P283" s="1154"/>
    </row>
    <row r="284" spans="1:18" s="1149" customFormat="1" ht="26.25" customHeight="1">
      <c r="B284" s="1139">
        <f t="shared" si="16"/>
        <v>230</v>
      </c>
      <c r="C284" s="1174">
        <f t="shared" si="16"/>
        <v>230</v>
      </c>
      <c r="D284" s="1167">
        <v>2.07499999999999</v>
      </c>
      <c r="E284" s="1176" t="s">
        <v>245</v>
      </c>
      <c r="F284" s="1179">
        <v>1.379</v>
      </c>
      <c r="G284" s="1144">
        <f>F284</f>
        <v>1.379</v>
      </c>
      <c r="H284" s="1144"/>
      <c r="I284" s="1157">
        <v>3</v>
      </c>
      <c r="J284" s="1145">
        <v>5</v>
      </c>
      <c r="K284" s="1146" t="s">
        <v>1319</v>
      </c>
      <c r="L284" s="1146" t="s">
        <v>1320</v>
      </c>
      <c r="M284" s="1153" t="str">
        <f>'[4]INDUK JARINGAN'!K253</f>
        <v>K</v>
      </c>
      <c r="N284" s="1147" t="s">
        <v>1776</v>
      </c>
      <c r="O284" s="1147" t="s">
        <v>1777</v>
      </c>
      <c r="P284" s="1154"/>
    </row>
    <row r="285" spans="1:18" s="1149" customFormat="1" ht="28.5" customHeight="1">
      <c r="B285" s="1139">
        <f t="shared" si="16"/>
        <v>231</v>
      </c>
      <c r="C285" s="1174">
        <f t="shared" si="16"/>
        <v>231</v>
      </c>
      <c r="D285" s="1167">
        <v>2.0759999999999899</v>
      </c>
      <c r="E285" s="1176" t="s">
        <v>246</v>
      </c>
      <c r="F285" s="1179">
        <v>1.2</v>
      </c>
      <c r="G285" s="1144">
        <f>F285</f>
        <v>1.2</v>
      </c>
      <c r="H285" s="1144"/>
      <c r="I285" s="1157">
        <v>14</v>
      </c>
      <c r="J285" s="1145">
        <v>20</v>
      </c>
      <c r="K285" s="1146" t="s">
        <v>1319</v>
      </c>
      <c r="L285" s="1146" t="s">
        <v>1320</v>
      </c>
      <c r="M285" s="1153" t="str">
        <f>'[4]INDUK JARINGAN'!K254</f>
        <v>K</v>
      </c>
      <c r="N285" s="1147" t="s">
        <v>1778</v>
      </c>
      <c r="O285" s="1147" t="s">
        <v>1779</v>
      </c>
      <c r="P285" s="1154"/>
      <c r="R285" s="1149" t="s">
        <v>1780</v>
      </c>
    </row>
    <row r="286" spans="1:18" s="1149" customFormat="1" ht="20.100000000000001" customHeight="1">
      <c r="B286" s="1139"/>
      <c r="C286" s="1166"/>
      <c r="D286" s="1167"/>
      <c r="E286" s="1151"/>
      <c r="F286" s="1181"/>
      <c r="G286" s="1192"/>
      <c r="H286" s="1192"/>
      <c r="I286" s="1153"/>
      <c r="J286" s="1145"/>
      <c r="K286" s="1146"/>
      <c r="L286" s="1146"/>
      <c r="M286" s="1153"/>
      <c r="N286" s="1147"/>
      <c r="O286" s="1147"/>
      <c r="P286" s="1154"/>
    </row>
    <row r="287" spans="1:18" s="1149" customFormat="1" ht="20.100000000000001" customHeight="1">
      <c r="B287" s="1139"/>
      <c r="C287" s="1132" t="s">
        <v>1781</v>
      </c>
      <c r="D287" s="1167"/>
      <c r="E287" s="1151"/>
      <c r="F287" s="1169">
        <f>SUM(F288:F309)</f>
        <v>61.766000000000012</v>
      </c>
      <c r="G287" s="1170">
        <f>F287</f>
        <v>61.766000000000012</v>
      </c>
      <c r="H287" s="1170"/>
      <c r="I287" s="1171"/>
      <c r="J287" s="1172"/>
      <c r="K287" s="1146"/>
      <c r="L287" s="1146"/>
      <c r="M287" s="1153"/>
      <c r="N287" s="1147"/>
      <c r="O287" s="1147"/>
      <c r="P287" s="1183"/>
    </row>
    <row r="288" spans="1:18" s="1149" customFormat="1" ht="20.100000000000001" customHeight="1">
      <c r="B288" s="1139">
        <f>B285+1</f>
        <v>232</v>
      </c>
      <c r="C288" s="1174">
        <f>C285+1</f>
        <v>232</v>
      </c>
      <c r="D288" s="1167">
        <v>2.077</v>
      </c>
      <c r="E288" s="1151" t="s">
        <v>247</v>
      </c>
      <c r="F288" s="1152">
        <v>9.0640000000000001</v>
      </c>
      <c r="G288" s="1193">
        <f>F288</f>
        <v>9.0640000000000001</v>
      </c>
      <c r="H288" s="1193"/>
      <c r="I288" s="1153">
        <v>5</v>
      </c>
      <c r="J288" s="1145">
        <v>7</v>
      </c>
      <c r="K288" s="1146" t="s">
        <v>1319</v>
      </c>
      <c r="L288" s="1146" t="s">
        <v>1320</v>
      </c>
      <c r="M288" s="1153" t="str">
        <f>'[4]INDUK JARINGAN'!K257</f>
        <v>K</v>
      </c>
      <c r="N288" s="1147" t="s">
        <v>1630</v>
      </c>
      <c r="O288" s="1147" t="s">
        <v>1782</v>
      </c>
      <c r="P288" s="1154"/>
      <c r="R288" s="1149" t="s">
        <v>1783</v>
      </c>
    </row>
    <row r="289" spans="2:18" s="1149" customFormat="1" ht="27" customHeight="1">
      <c r="B289" s="1139">
        <f>B288+1</f>
        <v>233</v>
      </c>
      <c r="C289" s="1174">
        <f t="shared" si="16"/>
        <v>233</v>
      </c>
      <c r="D289" s="1167">
        <v>2.0779999999999998</v>
      </c>
      <c r="E289" s="1151" t="s">
        <v>248</v>
      </c>
      <c r="F289" s="1152">
        <v>0.65300000000000002</v>
      </c>
      <c r="G289" s="1193">
        <f t="shared" ref="G289:G309" si="17">F289</f>
        <v>0.65300000000000002</v>
      </c>
      <c r="H289" s="1193"/>
      <c r="I289" s="1153">
        <v>3</v>
      </c>
      <c r="J289" s="1145">
        <v>4</v>
      </c>
      <c r="K289" s="1146" t="s">
        <v>1319</v>
      </c>
      <c r="L289" s="1146" t="s">
        <v>1320</v>
      </c>
      <c r="M289" s="1153" t="str">
        <f>'[4]INDUK JARINGAN'!K258</f>
        <v>K</v>
      </c>
      <c r="N289" s="1147" t="s">
        <v>1784</v>
      </c>
      <c r="O289" s="1147" t="s">
        <v>1785</v>
      </c>
      <c r="P289" s="1154"/>
      <c r="R289" s="1149" t="s">
        <v>1786</v>
      </c>
    </row>
    <row r="290" spans="2:18" s="1149" customFormat="1" ht="20.100000000000001" customHeight="1">
      <c r="B290" s="1139">
        <f t="shared" ref="B290:C305" si="18">B289+1</f>
        <v>234</v>
      </c>
      <c r="C290" s="1174">
        <f t="shared" si="16"/>
        <v>234</v>
      </c>
      <c r="D290" s="1167">
        <v>2.0790000000000002</v>
      </c>
      <c r="E290" s="1151" t="s">
        <v>249</v>
      </c>
      <c r="F290" s="1152">
        <v>3.83</v>
      </c>
      <c r="G290" s="1193">
        <f t="shared" si="17"/>
        <v>3.83</v>
      </c>
      <c r="H290" s="1193"/>
      <c r="I290" s="1153">
        <v>5</v>
      </c>
      <c r="J290" s="1145">
        <v>7</v>
      </c>
      <c r="K290" s="1146" t="s">
        <v>1319</v>
      </c>
      <c r="L290" s="1146" t="s">
        <v>1320</v>
      </c>
      <c r="M290" s="1153" t="str">
        <f>'[4]INDUK JARINGAN'!K259</f>
        <v>K</v>
      </c>
      <c r="N290" s="1147" t="s">
        <v>1782</v>
      </c>
      <c r="O290" s="1147" t="s">
        <v>1787</v>
      </c>
      <c r="P290" s="1154"/>
    </row>
    <row r="291" spans="2:18" s="1149" customFormat="1" ht="20.100000000000001" customHeight="1">
      <c r="B291" s="1139">
        <f t="shared" si="18"/>
        <v>235</v>
      </c>
      <c r="C291" s="1174">
        <f>C290+1</f>
        <v>235</v>
      </c>
      <c r="D291" s="1184">
        <v>2.08</v>
      </c>
      <c r="E291" s="1151" t="s">
        <v>250</v>
      </c>
      <c r="F291" s="1152">
        <v>4.8330000000000002</v>
      </c>
      <c r="G291" s="1193">
        <f t="shared" si="17"/>
        <v>4.8330000000000002</v>
      </c>
      <c r="H291" s="1193"/>
      <c r="I291" s="1153">
        <v>5</v>
      </c>
      <c r="J291" s="1145">
        <v>7</v>
      </c>
      <c r="K291" s="1146" t="s">
        <v>1319</v>
      </c>
      <c r="L291" s="1146" t="s">
        <v>1320</v>
      </c>
      <c r="M291" s="1153" t="str">
        <f>'[4]INDUK JARINGAN'!K260</f>
        <v>K</v>
      </c>
      <c r="N291" s="1147" t="s">
        <v>1782</v>
      </c>
      <c r="O291" s="1147" t="s">
        <v>1788</v>
      </c>
      <c r="P291" s="1154"/>
      <c r="R291" s="1149" t="s">
        <v>1789</v>
      </c>
    </row>
    <row r="292" spans="2:18" s="1149" customFormat="1" ht="28.5" customHeight="1">
      <c r="B292" s="1139">
        <f t="shared" si="18"/>
        <v>236</v>
      </c>
      <c r="C292" s="1174">
        <f t="shared" si="16"/>
        <v>236</v>
      </c>
      <c r="D292" s="1167">
        <v>2.081</v>
      </c>
      <c r="E292" s="1151" t="s">
        <v>251</v>
      </c>
      <c r="F292" s="1152">
        <v>0.68300000000000005</v>
      </c>
      <c r="G292" s="1193">
        <f t="shared" si="17"/>
        <v>0.68300000000000005</v>
      </c>
      <c r="H292" s="1193"/>
      <c r="I292" s="1153">
        <v>3</v>
      </c>
      <c r="J292" s="1145">
        <v>5</v>
      </c>
      <c r="K292" s="1146" t="s">
        <v>1319</v>
      </c>
      <c r="L292" s="1146" t="s">
        <v>1320</v>
      </c>
      <c r="M292" s="1153" t="str">
        <f>'[4]INDUK JARINGAN'!K261</f>
        <v>K</v>
      </c>
      <c r="N292" s="1147" t="s">
        <v>1790</v>
      </c>
      <c r="O292" s="1147" t="s">
        <v>1791</v>
      </c>
      <c r="P292" s="1154"/>
    </row>
    <row r="293" spans="2:18" s="1149" customFormat="1" ht="27" customHeight="1">
      <c r="B293" s="1139">
        <f t="shared" si="18"/>
        <v>237</v>
      </c>
      <c r="C293" s="1174">
        <f t="shared" si="16"/>
        <v>237</v>
      </c>
      <c r="D293" s="1167">
        <v>2.0819999999999999</v>
      </c>
      <c r="E293" s="1151" t="s">
        <v>252</v>
      </c>
      <c r="F293" s="1152">
        <v>6.0670000000000002</v>
      </c>
      <c r="G293" s="1193">
        <f t="shared" si="17"/>
        <v>6.0670000000000002</v>
      </c>
      <c r="H293" s="1193"/>
      <c r="I293" s="1153">
        <v>3.5</v>
      </c>
      <c r="J293" s="1145">
        <v>6</v>
      </c>
      <c r="K293" s="1146" t="s">
        <v>1319</v>
      </c>
      <c r="L293" s="1146" t="s">
        <v>1320</v>
      </c>
      <c r="M293" s="1153" t="str">
        <f>'[4]INDUK JARINGAN'!K262</f>
        <v>K</v>
      </c>
      <c r="N293" s="1147" t="s">
        <v>1792</v>
      </c>
      <c r="O293" s="1147" t="s">
        <v>1793</v>
      </c>
      <c r="P293" s="1154"/>
      <c r="R293" s="1149" t="s">
        <v>1794</v>
      </c>
    </row>
    <row r="294" spans="2:18" s="1149" customFormat="1" ht="29.25" customHeight="1">
      <c r="B294" s="1139">
        <f t="shared" si="18"/>
        <v>238</v>
      </c>
      <c r="C294" s="1174">
        <f t="shared" si="16"/>
        <v>238</v>
      </c>
      <c r="D294" s="1167">
        <v>2.0830000000000002</v>
      </c>
      <c r="E294" s="1151" t="s">
        <v>253</v>
      </c>
      <c r="F294" s="1152">
        <v>5.0609999999999999</v>
      </c>
      <c r="G294" s="1193">
        <f t="shared" si="17"/>
        <v>5.0609999999999999</v>
      </c>
      <c r="H294" s="1193"/>
      <c r="I294" s="1153">
        <v>3</v>
      </c>
      <c r="J294" s="1145">
        <v>5</v>
      </c>
      <c r="K294" s="1146" t="s">
        <v>1319</v>
      </c>
      <c r="L294" s="1146" t="s">
        <v>1320</v>
      </c>
      <c r="M294" s="1153" t="str">
        <f>'[4]INDUK JARINGAN'!K263</f>
        <v>K</v>
      </c>
      <c r="N294" s="1147" t="s">
        <v>1795</v>
      </c>
      <c r="O294" s="1147" t="s">
        <v>1796</v>
      </c>
      <c r="P294" s="1154"/>
    </row>
    <row r="295" spans="2:18" s="1149" customFormat="1" ht="25.5" customHeight="1">
      <c r="B295" s="1139">
        <f t="shared" si="18"/>
        <v>239</v>
      </c>
      <c r="C295" s="1174">
        <f t="shared" si="16"/>
        <v>239</v>
      </c>
      <c r="D295" s="1167">
        <v>2.0840000000000001</v>
      </c>
      <c r="E295" s="1151" t="s">
        <v>254</v>
      </c>
      <c r="F295" s="1152">
        <v>2.2749999999999999</v>
      </c>
      <c r="G295" s="1193">
        <f t="shared" si="17"/>
        <v>2.2749999999999999</v>
      </c>
      <c r="H295" s="1193"/>
      <c r="I295" s="1153">
        <v>3.5</v>
      </c>
      <c r="J295" s="1145">
        <v>5</v>
      </c>
      <c r="K295" s="1146" t="s">
        <v>1319</v>
      </c>
      <c r="L295" s="1146" t="s">
        <v>1320</v>
      </c>
      <c r="M295" s="1153" t="str">
        <f>'[4]INDUK JARINGAN'!K264</f>
        <v>K</v>
      </c>
      <c r="N295" s="1147" t="s">
        <v>1797</v>
      </c>
      <c r="O295" s="1147" t="s">
        <v>1798</v>
      </c>
      <c r="P295" s="1154"/>
    </row>
    <row r="296" spans="2:18" s="1149" customFormat="1" ht="27.75" customHeight="1">
      <c r="B296" s="1139">
        <f t="shared" si="18"/>
        <v>240</v>
      </c>
      <c r="C296" s="1174">
        <f t="shared" si="16"/>
        <v>240</v>
      </c>
      <c r="D296" s="1167">
        <v>2.085</v>
      </c>
      <c r="E296" s="1151" t="s">
        <v>255</v>
      </c>
      <c r="F296" s="1152">
        <v>2.2989999999999999</v>
      </c>
      <c r="G296" s="1193">
        <f t="shared" si="17"/>
        <v>2.2989999999999999</v>
      </c>
      <c r="H296" s="1193"/>
      <c r="I296" s="1153">
        <v>3</v>
      </c>
      <c r="J296" s="1145">
        <v>5</v>
      </c>
      <c r="K296" s="1146" t="s">
        <v>1319</v>
      </c>
      <c r="L296" s="1146" t="s">
        <v>1320</v>
      </c>
      <c r="M296" s="1153" t="str">
        <f>'[4]INDUK JARINGAN'!K265</f>
        <v>K</v>
      </c>
      <c r="N296" s="1147" t="s">
        <v>1799</v>
      </c>
      <c r="O296" s="1147" t="s">
        <v>1800</v>
      </c>
      <c r="P296" s="1154"/>
      <c r="R296" s="1149" t="s">
        <v>1801</v>
      </c>
    </row>
    <row r="297" spans="2:18" s="1149" customFormat="1" ht="20.100000000000001" customHeight="1">
      <c r="B297" s="1139">
        <f t="shared" si="18"/>
        <v>241</v>
      </c>
      <c r="C297" s="1174">
        <f t="shared" si="16"/>
        <v>241</v>
      </c>
      <c r="D297" s="1167">
        <v>2.0859999999999999</v>
      </c>
      <c r="E297" s="1151" t="s">
        <v>251</v>
      </c>
      <c r="F297" s="1152">
        <v>2.9089999999999998</v>
      </c>
      <c r="G297" s="1193">
        <f t="shared" si="17"/>
        <v>2.9089999999999998</v>
      </c>
      <c r="H297" s="1193"/>
      <c r="I297" s="1153">
        <v>4</v>
      </c>
      <c r="J297" s="1145">
        <v>6</v>
      </c>
      <c r="K297" s="1146" t="s">
        <v>1319</v>
      </c>
      <c r="L297" s="1146" t="s">
        <v>1320</v>
      </c>
      <c r="M297" s="1153" t="str">
        <f>'[4]INDUK JARINGAN'!K266</f>
        <v>K</v>
      </c>
      <c r="N297" s="1147" t="s">
        <v>1802</v>
      </c>
      <c r="O297" s="1147" t="s">
        <v>1803</v>
      </c>
      <c r="P297" s="1154"/>
    </row>
    <row r="298" spans="2:18" s="1149" customFormat="1" ht="20.100000000000001" customHeight="1">
      <c r="B298" s="1139">
        <f t="shared" si="18"/>
        <v>242</v>
      </c>
      <c r="C298" s="1174">
        <f t="shared" si="18"/>
        <v>242</v>
      </c>
      <c r="D298" s="1167">
        <v>2.0870000000000002</v>
      </c>
      <c r="E298" s="1151" t="s">
        <v>256</v>
      </c>
      <c r="F298" s="1152">
        <v>3.13</v>
      </c>
      <c r="G298" s="1193">
        <f t="shared" si="17"/>
        <v>3.13</v>
      </c>
      <c r="H298" s="1193"/>
      <c r="I298" s="1153">
        <v>4</v>
      </c>
      <c r="J298" s="1145">
        <v>6</v>
      </c>
      <c r="K298" s="1146" t="s">
        <v>1319</v>
      </c>
      <c r="L298" s="1146" t="s">
        <v>1320</v>
      </c>
      <c r="M298" s="1153" t="str">
        <f>'[4]INDUK JARINGAN'!K267</f>
        <v>K</v>
      </c>
      <c r="N298" s="1147" t="s">
        <v>1804</v>
      </c>
      <c r="O298" s="1147" t="s">
        <v>1805</v>
      </c>
      <c r="P298" s="1154"/>
      <c r="R298" s="1149" t="s">
        <v>1806</v>
      </c>
    </row>
    <row r="299" spans="2:18" s="1149" customFormat="1" ht="28.5" customHeight="1">
      <c r="B299" s="1139">
        <f t="shared" si="18"/>
        <v>243</v>
      </c>
      <c r="C299" s="1174">
        <f t="shared" si="18"/>
        <v>243</v>
      </c>
      <c r="D299" s="1167">
        <v>2.0880000000000001</v>
      </c>
      <c r="E299" s="1151" t="s">
        <v>257</v>
      </c>
      <c r="F299" s="1152">
        <v>2.6970000000000001</v>
      </c>
      <c r="G299" s="1193">
        <f t="shared" si="17"/>
        <v>2.6970000000000001</v>
      </c>
      <c r="H299" s="1193"/>
      <c r="I299" s="1153">
        <v>3.5</v>
      </c>
      <c r="J299" s="1145">
        <v>5.5</v>
      </c>
      <c r="K299" s="1146" t="s">
        <v>1319</v>
      </c>
      <c r="L299" s="1146" t="s">
        <v>1320</v>
      </c>
      <c r="M299" s="1153" t="str">
        <f>'[4]INDUK JARINGAN'!K268</f>
        <v>K</v>
      </c>
      <c r="N299" s="1147" t="s">
        <v>1807</v>
      </c>
      <c r="O299" s="1147" t="s">
        <v>1808</v>
      </c>
      <c r="P299" s="1154"/>
    </row>
    <row r="300" spans="2:18" s="1149" customFormat="1" ht="27" customHeight="1">
      <c r="B300" s="1139">
        <f t="shared" si="18"/>
        <v>244</v>
      </c>
      <c r="C300" s="1174">
        <f t="shared" si="18"/>
        <v>244</v>
      </c>
      <c r="D300" s="1167">
        <v>2.089</v>
      </c>
      <c r="E300" s="1151" t="s">
        <v>258</v>
      </c>
      <c r="F300" s="1152">
        <v>0.56100000000000005</v>
      </c>
      <c r="G300" s="1193">
        <f t="shared" si="17"/>
        <v>0.56100000000000005</v>
      </c>
      <c r="H300" s="1193"/>
      <c r="I300" s="1153">
        <v>3</v>
      </c>
      <c r="J300" s="1145">
        <v>4.5</v>
      </c>
      <c r="K300" s="1146" t="s">
        <v>1319</v>
      </c>
      <c r="L300" s="1146" t="s">
        <v>1320</v>
      </c>
      <c r="M300" s="1153" t="str">
        <f>'[4]INDUK JARINGAN'!K269</f>
        <v>K</v>
      </c>
      <c r="N300" s="1147" t="s">
        <v>1657</v>
      </c>
      <c r="O300" s="1147" t="s">
        <v>1809</v>
      </c>
      <c r="P300" s="1154"/>
    </row>
    <row r="301" spans="2:18" s="1149" customFormat="1" ht="26.25" customHeight="1">
      <c r="B301" s="1139">
        <f t="shared" si="18"/>
        <v>245</v>
      </c>
      <c r="C301" s="1174">
        <f>C300+1</f>
        <v>245</v>
      </c>
      <c r="D301" s="1184">
        <v>2.09</v>
      </c>
      <c r="E301" s="1151" t="s">
        <v>259</v>
      </c>
      <c r="F301" s="1152">
        <v>1.2190000000000001</v>
      </c>
      <c r="G301" s="1193">
        <f t="shared" si="17"/>
        <v>1.2190000000000001</v>
      </c>
      <c r="H301" s="1193"/>
      <c r="I301" s="1153">
        <v>3</v>
      </c>
      <c r="J301" s="1145">
        <v>6.5</v>
      </c>
      <c r="K301" s="1146" t="s">
        <v>1319</v>
      </c>
      <c r="L301" s="1146" t="s">
        <v>1320</v>
      </c>
      <c r="M301" s="1153" t="str">
        <f>'[4]INDUK JARINGAN'!K270</f>
        <v>K</v>
      </c>
      <c r="N301" s="1147" t="s">
        <v>1810</v>
      </c>
      <c r="O301" s="1147" t="s">
        <v>1656</v>
      </c>
      <c r="P301" s="1154"/>
      <c r="R301" s="1149" t="s">
        <v>1811</v>
      </c>
    </row>
    <row r="302" spans="2:18" s="1149" customFormat="1" ht="28.5" customHeight="1">
      <c r="B302" s="1139">
        <f t="shared" si="18"/>
        <v>246</v>
      </c>
      <c r="C302" s="1174">
        <f t="shared" si="18"/>
        <v>246</v>
      </c>
      <c r="D302" s="1167">
        <v>2.0910000000000002</v>
      </c>
      <c r="E302" s="1151" t="s">
        <v>260</v>
      </c>
      <c r="F302" s="1152">
        <v>6.8739999999999997</v>
      </c>
      <c r="G302" s="1193">
        <f t="shared" si="17"/>
        <v>6.8739999999999997</v>
      </c>
      <c r="H302" s="1193"/>
      <c r="I302" s="1153">
        <v>3.5</v>
      </c>
      <c r="J302" s="1145">
        <v>5.5</v>
      </c>
      <c r="K302" s="1146" t="s">
        <v>1319</v>
      </c>
      <c r="L302" s="1146" t="s">
        <v>1320</v>
      </c>
      <c r="M302" s="1153" t="str">
        <f>'[4]INDUK JARINGAN'!K271</f>
        <v>K</v>
      </c>
      <c r="N302" s="1147" t="s">
        <v>1812</v>
      </c>
      <c r="O302" s="1147" t="s">
        <v>1813</v>
      </c>
      <c r="P302" s="1154"/>
      <c r="R302" s="1149" t="s">
        <v>1814</v>
      </c>
    </row>
    <row r="303" spans="2:18" s="1149" customFormat="1" ht="27.75" customHeight="1">
      <c r="B303" s="1139">
        <f t="shared" si="18"/>
        <v>247</v>
      </c>
      <c r="C303" s="1174">
        <f t="shared" si="18"/>
        <v>247</v>
      </c>
      <c r="D303" s="1167">
        <v>2.0920000000000001</v>
      </c>
      <c r="E303" s="1151" t="s">
        <v>261</v>
      </c>
      <c r="F303" s="1164">
        <v>1.7</v>
      </c>
      <c r="G303" s="1193">
        <f t="shared" si="17"/>
        <v>1.7</v>
      </c>
      <c r="H303" s="1193"/>
      <c r="I303" s="1153">
        <v>3</v>
      </c>
      <c r="J303" s="1145">
        <v>5</v>
      </c>
      <c r="K303" s="1146" t="s">
        <v>1319</v>
      </c>
      <c r="L303" s="1146" t="s">
        <v>1320</v>
      </c>
      <c r="M303" s="1153" t="str">
        <f>'[4]INDUK JARINGAN'!K272</f>
        <v>K</v>
      </c>
      <c r="N303" s="1147" t="s">
        <v>1815</v>
      </c>
      <c r="O303" s="1147" t="s">
        <v>1816</v>
      </c>
      <c r="P303" s="1154"/>
      <c r="R303" s="1149" t="s">
        <v>1817</v>
      </c>
    </row>
    <row r="304" spans="2:18" s="1149" customFormat="1" ht="20.100000000000001" customHeight="1">
      <c r="B304" s="1139">
        <f>B303+1</f>
        <v>248</v>
      </c>
      <c r="C304" s="1174">
        <f t="shared" si="18"/>
        <v>248</v>
      </c>
      <c r="D304" s="1167">
        <v>2.093</v>
      </c>
      <c r="E304" s="1151" t="s">
        <v>262</v>
      </c>
      <c r="F304" s="1164">
        <v>1.5</v>
      </c>
      <c r="G304" s="1193">
        <f t="shared" si="17"/>
        <v>1.5</v>
      </c>
      <c r="H304" s="1193"/>
      <c r="I304" s="1153">
        <v>3</v>
      </c>
      <c r="J304" s="1145">
        <v>5</v>
      </c>
      <c r="K304" s="1146" t="s">
        <v>1319</v>
      </c>
      <c r="L304" s="1146" t="s">
        <v>1320</v>
      </c>
      <c r="M304" s="1153" t="str">
        <f>'[4]INDUK JARINGAN'!K273</f>
        <v>K</v>
      </c>
      <c r="N304" s="1147" t="s">
        <v>1818</v>
      </c>
      <c r="O304" s="1147" t="s">
        <v>1819</v>
      </c>
      <c r="P304" s="1154"/>
    </row>
    <row r="305" spans="2:18" s="1149" customFormat="1" ht="20.100000000000001" customHeight="1">
      <c r="B305" s="1139">
        <f t="shared" si="18"/>
        <v>249</v>
      </c>
      <c r="C305" s="1174">
        <f t="shared" si="18"/>
        <v>249</v>
      </c>
      <c r="D305" s="1167">
        <v>2.0939999999999999</v>
      </c>
      <c r="E305" s="1151" t="s">
        <v>263</v>
      </c>
      <c r="F305" s="1164">
        <v>1.161</v>
      </c>
      <c r="G305" s="1193">
        <f t="shared" si="17"/>
        <v>1.161</v>
      </c>
      <c r="H305" s="1193"/>
      <c r="I305" s="1153">
        <v>3.5</v>
      </c>
      <c r="J305" s="1145">
        <v>5</v>
      </c>
      <c r="K305" s="1146" t="s">
        <v>1319</v>
      </c>
      <c r="L305" s="1146" t="s">
        <v>1320</v>
      </c>
      <c r="M305" s="1153" t="str">
        <f>'[4]INDUK JARINGAN'!K274</f>
        <v>K</v>
      </c>
      <c r="N305" s="1147" t="s">
        <v>1820</v>
      </c>
      <c r="O305" s="1147" t="s">
        <v>1821</v>
      </c>
      <c r="P305" s="1154"/>
    </row>
    <row r="306" spans="2:18" s="1149" customFormat="1" ht="32.25" customHeight="1">
      <c r="B306" s="1139">
        <f t="shared" ref="B306:C309" si="19">B305+1</f>
        <v>250</v>
      </c>
      <c r="C306" s="1174">
        <f t="shared" si="19"/>
        <v>250</v>
      </c>
      <c r="D306" s="1167">
        <v>2.0950000000000002</v>
      </c>
      <c r="E306" s="1151" t="s">
        <v>264</v>
      </c>
      <c r="F306" s="1164">
        <v>1.95</v>
      </c>
      <c r="G306" s="1193">
        <f t="shared" si="17"/>
        <v>1.95</v>
      </c>
      <c r="H306" s="1193"/>
      <c r="I306" s="1153">
        <v>3</v>
      </c>
      <c r="J306" s="1145">
        <v>5</v>
      </c>
      <c r="K306" s="1146" t="s">
        <v>1319</v>
      </c>
      <c r="L306" s="1146" t="s">
        <v>1320</v>
      </c>
      <c r="M306" s="1153" t="str">
        <f>'[4]INDUK JARINGAN'!K275</f>
        <v>K</v>
      </c>
      <c r="N306" s="1147" t="s">
        <v>1822</v>
      </c>
      <c r="O306" s="1147" t="s">
        <v>1823</v>
      </c>
      <c r="P306" s="1154"/>
      <c r="R306" s="1149" t="s">
        <v>1824</v>
      </c>
    </row>
    <row r="307" spans="2:18" s="1149" customFormat="1" ht="25.5" customHeight="1">
      <c r="B307" s="1139">
        <f t="shared" si="19"/>
        <v>251</v>
      </c>
      <c r="C307" s="1174">
        <f t="shared" si="19"/>
        <v>251</v>
      </c>
      <c r="D307" s="1167">
        <v>2.0960000000000001</v>
      </c>
      <c r="E307" s="1151" t="s">
        <v>265</v>
      </c>
      <c r="F307" s="1179">
        <v>1.3</v>
      </c>
      <c r="G307" s="1193">
        <f t="shared" si="17"/>
        <v>1.3</v>
      </c>
      <c r="H307" s="1193"/>
      <c r="I307" s="1153">
        <v>3</v>
      </c>
      <c r="J307" s="1145">
        <v>6</v>
      </c>
      <c r="K307" s="1146" t="s">
        <v>1319</v>
      </c>
      <c r="L307" s="1146" t="s">
        <v>1320</v>
      </c>
      <c r="M307" s="1153" t="str">
        <f>'[4]INDUK JARINGAN'!K276</f>
        <v>K</v>
      </c>
      <c r="N307" s="1147" t="s">
        <v>1825</v>
      </c>
      <c r="O307" s="1147" t="s">
        <v>1826</v>
      </c>
      <c r="P307" s="1154"/>
      <c r="R307" s="1149" t="s">
        <v>1827</v>
      </c>
    </row>
    <row r="308" spans="2:18" s="1149" customFormat="1" ht="20.100000000000001" customHeight="1">
      <c r="B308" s="1139">
        <f t="shared" si="19"/>
        <v>252</v>
      </c>
      <c r="C308" s="1174">
        <f t="shared" si="19"/>
        <v>252</v>
      </c>
      <c r="D308" s="1167">
        <v>2.097</v>
      </c>
      <c r="E308" s="1151" t="s">
        <v>266</v>
      </c>
      <c r="F308" s="1179">
        <v>0.7</v>
      </c>
      <c r="G308" s="1193">
        <f t="shared" si="17"/>
        <v>0.7</v>
      </c>
      <c r="H308" s="1193"/>
      <c r="I308" s="1153">
        <v>3</v>
      </c>
      <c r="J308" s="1145">
        <v>5.5</v>
      </c>
      <c r="K308" s="1146" t="s">
        <v>1319</v>
      </c>
      <c r="L308" s="1146" t="s">
        <v>1320</v>
      </c>
      <c r="M308" s="1153" t="str">
        <f>'[4]INDUK JARINGAN'!K277</f>
        <v>K</v>
      </c>
      <c r="N308" s="1147" t="s">
        <v>1828</v>
      </c>
      <c r="O308" s="1147" t="s">
        <v>1829</v>
      </c>
      <c r="P308" s="1154"/>
      <c r="R308" s="1149" t="s">
        <v>1830</v>
      </c>
    </row>
    <row r="309" spans="2:18" s="1149" customFormat="1" ht="26.25" customHeight="1">
      <c r="B309" s="1139">
        <f t="shared" si="19"/>
        <v>253</v>
      </c>
      <c r="C309" s="1174">
        <f t="shared" si="19"/>
        <v>253</v>
      </c>
      <c r="D309" s="1167">
        <v>2.0979999999999999</v>
      </c>
      <c r="E309" s="1151" t="s">
        <v>267</v>
      </c>
      <c r="F309" s="1179">
        <v>1.3</v>
      </c>
      <c r="G309" s="1193">
        <f t="shared" si="17"/>
        <v>1.3</v>
      </c>
      <c r="H309" s="1193"/>
      <c r="I309" s="1153">
        <v>3</v>
      </c>
      <c r="J309" s="1145">
        <v>5</v>
      </c>
      <c r="K309" s="1146" t="s">
        <v>1319</v>
      </c>
      <c r="L309" s="1146" t="s">
        <v>1320</v>
      </c>
      <c r="M309" s="1153" t="str">
        <f>'[4]INDUK JARINGAN'!K278</f>
        <v>K</v>
      </c>
      <c r="N309" s="1147" t="s">
        <v>1831</v>
      </c>
      <c r="O309" s="1147" t="s">
        <v>1832</v>
      </c>
      <c r="P309" s="1154"/>
      <c r="R309" s="1149" t="s">
        <v>1833</v>
      </c>
    </row>
    <row r="310" spans="2:18" s="1149" customFormat="1" ht="20.100000000000001" customHeight="1">
      <c r="B310" s="1139"/>
      <c r="C310" s="1166"/>
      <c r="D310" s="1167"/>
      <c r="E310" s="1151"/>
      <c r="F310" s="1181"/>
      <c r="G310" s="1144"/>
      <c r="H310" s="1144"/>
      <c r="I310" s="1153"/>
      <c r="J310" s="1145"/>
      <c r="K310" s="1146"/>
      <c r="L310" s="1146"/>
      <c r="M310" s="1153"/>
      <c r="N310" s="1147"/>
      <c r="O310" s="1147"/>
      <c r="P310" s="1154"/>
    </row>
    <row r="311" spans="2:18" s="1149" customFormat="1" ht="20.100000000000001" customHeight="1">
      <c r="B311" s="1139"/>
      <c r="C311" s="1132" t="s">
        <v>1834</v>
      </c>
      <c r="D311" s="1167"/>
      <c r="E311" s="1151"/>
      <c r="F311" s="1169">
        <f>SUM(F312:F327)</f>
        <v>59.927000000000007</v>
      </c>
      <c r="G311" s="1170">
        <f t="shared" ref="G311:G327" si="20">F311</f>
        <v>59.927000000000007</v>
      </c>
      <c r="H311" s="1170"/>
      <c r="I311" s="1171"/>
      <c r="J311" s="1172"/>
      <c r="K311" s="1146"/>
      <c r="L311" s="1146"/>
      <c r="M311" s="1153"/>
      <c r="N311" s="1147"/>
      <c r="O311" s="1147"/>
      <c r="P311" s="1183"/>
    </row>
    <row r="312" spans="2:18" s="1149" customFormat="1" ht="20.100000000000001" customHeight="1">
      <c r="B312" s="1139">
        <f>B309+1</f>
        <v>254</v>
      </c>
      <c r="C312" s="1174">
        <f>C309+1</f>
        <v>254</v>
      </c>
      <c r="D312" s="1167">
        <v>2.0990000000000002</v>
      </c>
      <c r="E312" s="1151" t="s">
        <v>268</v>
      </c>
      <c r="F312" s="1152">
        <v>4.5650000000000004</v>
      </c>
      <c r="G312" s="1144">
        <f t="shared" si="20"/>
        <v>4.5650000000000004</v>
      </c>
      <c r="H312" s="1144"/>
      <c r="I312" s="1157">
        <v>6</v>
      </c>
      <c r="J312" s="1158">
        <v>8</v>
      </c>
      <c r="K312" s="1159" t="s">
        <v>1319</v>
      </c>
      <c r="L312" s="1159" t="s">
        <v>1320</v>
      </c>
      <c r="M312" s="1157" t="str">
        <f>'[4]INDUK JARINGAN'!K281</f>
        <v>P</v>
      </c>
      <c r="N312" s="1177" t="s">
        <v>1835</v>
      </c>
      <c r="O312" s="1177" t="s">
        <v>1767</v>
      </c>
      <c r="P312" s="1154"/>
    </row>
    <row r="313" spans="2:18" s="1149" customFormat="1" ht="27.75" customHeight="1">
      <c r="B313" s="1139">
        <f>B312+1</f>
        <v>255</v>
      </c>
      <c r="C313" s="1174">
        <f>C312+1</f>
        <v>255</v>
      </c>
      <c r="D313" s="1184">
        <v>2.1</v>
      </c>
      <c r="E313" s="1151" t="s">
        <v>269</v>
      </c>
      <c r="F313" s="1152">
        <v>8.6549999999999994</v>
      </c>
      <c r="G313" s="1144">
        <f t="shared" si="20"/>
        <v>8.6549999999999994</v>
      </c>
      <c r="H313" s="1144"/>
      <c r="I313" s="1157">
        <v>7</v>
      </c>
      <c r="J313" s="1158">
        <v>9</v>
      </c>
      <c r="K313" s="1159" t="s">
        <v>1319</v>
      </c>
      <c r="L313" s="1159" t="s">
        <v>1320</v>
      </c>
      <c r="M313" s="1157" t="str">
        <f>'[4]INDUK JARINGAN'!K282</f>
        <v>K</v>
      </c>
      <c r="N313" s="1177" t="s">
        <v>1836</v>
      </c>
      <c r="O313" s="1177" t="s">
        <v>1837</v>
      </c>
      <c r="P313" s="1154"/>
    </row>
    <row r="314" spans="2:18" s="1149" customFormat="1" ht="24.75" customHeight="1">
      <c r="B314" s="1139">
        <f t="shared" ref="B314:C327" si="21">B313+1</f>
        <v>256</v>
      </c>
      <c r="C314" s="1174">
        <f t="shared" si="21"/>
        <v>256</v>
      </c>
      <c r="D314" s="1167">
        <v>2.101</v>
      </c>
      <c r="E314" s="1151" t="s">
        <v>270</v>
      </c>
      <c r="F314" s="1152">
        <v>4.3710000000000004</v>
      </c>
      <c r="G314" s="1144">
        <f t="shared" si="20"/>
        <v>4.3710000000000004</v>
      </c>
      <c r="H314" s="1144"/>
      <c r="I314" s="1157">
        <v>4</v>
      </c>
      <c r="J314" s="1158">
        <v>6</v>
      </c>
      <c r="K314" s="1159" t="s">
        <v>1319</v>
      </c>
      <c r="L314" s="1159" t="s">
        <v>1320</v>
      </c>
      <c r="M314" s="1157" t="str">
        <f>'[4]INDUK JARINGAN'!K283</f>
        <v>P</v>
      </c>
      <c r="N314" s="1177" t="s">
        <v>1838</v>
      </c>
      <c r="O314" s="1177" t="s">
        <v>1839</v>
      </c>
      <c r="P314" s="1154"/>
    </row>
    <row r="315" spans="2:18" s="1149" customFormat="1" ht="26.25" customHeight="1">
      <c r="B315" s="1139">
        <f t="shared" si="21"/>
        <v>257</v>
      </c>
      <c r="C315" s="1174">
        <f t="shared" si="21"/>
        <v>257</v>
      </c>
      <c r="D315" s="1184">
        <v>2.1019999999999999</v>
      </c>
      <c r="E315" s="1151" t="s">
        <v>271</v>
      </c>
      <c r="F315" s="1152">
        <v>1.4319999999999999</v>
      </c>
      <c r="G315" s="1144">
        <f t="shared" si="20"/>
        <v>1.4319999999999999</v>
      </c>
      <c r="H315" s="1144"/>
      <c r="I315" s="1157">
        <v>5</v>
      </c>
      <c r="J315" s="1158">
        <v>6</v>
      </c>
      <c r="K315" s="1159" t="s">
        <v>1319</v>
      </c>
      <c r="L315" s="1159" t="s">
        <v>1320</v>
      </c>
      <c r="M315" s="1157" t="str">
        <f>'[4]INDUK JARINGAN'!K284</f>
        <v>K</v>
      </c>
      <c r="N315" s="1177" t="s">
        <v>1840</v>
      </c>
      <c r="O315" s="1177" t="s">
        <v>1841</v>
      </c>
      <c r="P315" s="1154"/>
    </row>
    <row r="316" spans="2:18" s="1149" customFormat="1" ht="25.5" customHeight="1">
      <c r="B316" s="1139">
        <f t="shared" si="21"/>
        <v>258</v>
      </c>
      <c r="C316" s="1174">
        <f t="shared" si="21"/>
        <v>258</v>
      </c>
      <c r="D316" s="1167">
        <v>2.1030000000000002</v>
      </c>
      <c r="E316" s="1151" t="s">
        <v>272</v>
      </c>
      <c r="F316" s="1152">
        <v>3.2549999999999999</v>
      </c>
      <c r="G316" s="1144">
        <f t="shared" si="20"/>
        <v>3.2549999999999999</v>
      </c>
      <c r="H316" s="1144"/>
      <c r="I316" s="1157">
        <v>4</v>
      </c>
      <c r="J316" s="1158">
        <v>6</v>
      </c>
      <c r="K316" s="1159" t="s">
        <v>1319</v>
      </c>
      <c r="L316" s="1159" t="s">
        <v>1320</v>
      </c>
      <c r="M316" s="1157" t="str">
        <f>'[4]INDUK JARINGAN'!K285</f>
        <v>K</v>
      </c>
      <c r="N316" s="1177" t="s">
        <v>1500</v>
      </c>
      <c r="O316" s="1177" t="s">
        <v>1842</v>
      </c>
      <c r="P316" s="1154"/>
    </row>
    <row r="317" spans="2:18" s="1149" customFormat="1" ht="24.75" customHeight="1">
      <c r="B317" s="1139">
        <f t="shared" si="21"/>
        <v>259</v>
      </c>
      <c r="C317" s="1174">
        <f t="shared" si="21"/>
        <v>259</v>
      </c>
      <c r="D317" s="1184">
        <v>2.1040000000000001</v>
      </c>
      <c r="E317" s="1151" t="s">
        <v>273</v>
      </c>
      <c r="F317" s="1152">
        <v>2.2240000000000002</v>
      </c>
      <c r="G317" s="1144">
        <f t="shared" si="20"/>
        <v>2.2240000000000002</v>
      </c>
      <c r="H317" s="1144"/>
      <c r="I317" s="1157">
        <v>4</v>
      </c>
      <c r="J317" s="1158">
        <v>6</v>
      </c>
      <c r="K317" s="1159" t="s">
        <v>1319</v>
      </c>
      <c r="L317" s="1159" t="s">
        <v>1320</v>
      </c>
      <c r="M317" s="1157" t="str">
        <f>'[4]INDUK JARINGAN'!K286</f>
        <v>K</v>
      </c>
      <c r="N317" s="1177" t="s">
        <v>1500</v>
      </c>
      <c r="O317" s="1177" t="s">
        <v>1843</v>
      </c>
      <c r="P317" s="1154"/>
    </row>
    <row r="318" spans="2:18" s="1149" customFormat="1" ht="27" customHeight="1">
      <c r="B318" s="1139">
        <f t="shared" si="21"/>
        <v>260</v>
      </c>
      <c r="C318" s="1174">
        <f t="shared" si="21"/>
        <v>260</v>
      </c>
      <c r="D318" s="1167">
        <v>2.105</v>
      </c>
      <c r="E318" s="1151" t="s">
        <v>274</v>
      </c>
      <c r="F318" s="1152">
        <v>5.7549999999999999</v>
      </c>
      <c r="G318" s="1144">
        <f t="shared" si="20"/>
        <v>5.7549999999999999</v>
      </c>
      <c r="H318" s="1144"/>
      <c r="I318" s="1157">
        <v>4</v>
      </c>
      <c r="J318" s="1158">
        <v>6</v>
      </c>
      <c r="K318" s="1159" t="s">
        <v>1319</v>
      </c>
      <c r="L318" s="1159" t="s">
        <v>1320</v>
      </c>
      <c r="M318" s="1157" t="str">
        <f>'[4]INDUK JARINGAN'!K287</f>
        <v>K</v>
      </c>
      <c r="N318" s="1177" t="s">
        <v>1502</v>
      </c>
      <c r="O318" s="1177" t="s">
        <v>1844</v>
      </c>
      <c r="P318" s="1154"/>
    </row>
    <row r="319" spans="2:18" s="1149" customFormat="1" ht="20.100000000000001" customHeight="1">
      <c r="B319" s="1139">
        <f t="shared" si="21"/>
        <v>261</v>
      </c>
      <c r="C319" s="1174">
        <f t="shared" si="21"/>
        <v>261</v>
      </c>
      <c r="D319" s="1184">
        <v>2.1059999999999999</v>
      </c>
      <c r="E319" s="1151" t="s">
        <v>275</v>
      </c>
      <c r="F319" s="1152">
        <v>3.23</v>
      </c>
      <c r="G319" s="1144">
        <f t="shared" si="20"/>
        <v>3.23</v>
      </c>
      <c r="H319" s="1144"/>
      <c r="I319" s="1157">
        <v>4</v>
      </c>
      <c r="J319" s="1158">
        <v>6</v>
      </c>
      <c r="K319" s="1159" t="s">
        <v>1319</v>
      </c>
      <c r="L319" s="1159" t="s">
        <v>1320</v>
      </c>
      <c r="M319" s="1157" t="str">
        <f>'[4]INDUK JARINGAN'!K288</f>
        <v>K</v>
      </c>
      <c r="N319" s="1177" t="s">
        <v>1767</v>
      </c>
      <c r="O319" s="1177" t="s">
        <v>1845</v>
      </c>
      <c r="P319" s="1154"/>
      <c r="R319" s="1149" t="s">
        <v>1846</v>
      </c>
    </row>
    <row r="320" spans="2:18" s="1149" customFormat="1" ht="25.5" customHeight="1">
      <c r="B320" s="1139">
        <f t="shared" si="21"/>
        <v>262</v>
      </c>
      <c r="C320" s="1174">
        <f t="shared" si="21"/>
        <v>262</v>
      </c>
      <c r="D320" s="1167">
        <v>2.1070000000000002</v>
      </c>
      <c r="E320" s="1151" t="s">
        <v>276</v>
      </c>
      <c r="F320" s="1152">
        <v>3.9870000000000001</v>
      </c>
      <c r="G320" s="1144">
        <f t="shared" si="20"/>
        <v>3.9870000000000001</v>
      </c>
      <c r="H320" s="1144"/>
      <c r="I320" s="1157">
        <v>4</v>
      </c>
      <c r="J320" s="1158">
        <v>6</v>
      </c>
      <c r="K320" s="1159" t="s">
        <v>1319</v>
      </c>
      <c r="L320" s="1159" t="s">
        <v>1320</v>
      </c>
      <c r="M320" s="1157" t="str">
        <f>'[4]INDUK JARINGAN'!K289</f>
        <v>K</v>
      </c>
      <c r="N320" s="1177" t="s">
        <v>1847</v>
      </c>
      <c r="O320" s="1177" t="s">
        <v>1848</v>
      </c>
      <c r="P320" s="1154"/>
    </row>
    <row r="321" spans="2:18" s="1149" customFormat="1" ht="27.75" customHeight="1">
      <c r="B321" s="1139">
        <f t="shared" si="21"/>
        <v>263</v>
      </c>
      <c r="C321" s="1174">
        <f t="shared" si="21"/>
        <v>263</v>
      </c>
      <c r="D321" s="1184">
        <v>2.1080000000000001</v>
      </c>
      <c r="E321" s="1151" t="s">
        <v>277</v>
      </c>
      <c r="F321" s="1152">
        <v>4.4370000000000003</v>
      </c>
      <c r="G321" s="1144">
        <f t="shared" si="20"/>
        <v>4.4370000000000003</v>
      </c>
      <c r="H321" s="1144"/>
      <c r="I321" s="1157">
        <v>4</v>
      </c>
      <c r="J321" s="1158">
        <v>6</v>
      </c>
      <c r="K321" s="1159" t="s">
        <v>1319</v>
      </c>
      <c r="L321" s="1159" t="s">
        <v>1320</v>
      </c>
      <c r="M321" s="1157" t="str">
        <f>'[4]INDUK JARINGAN'!K290</f>
        <v>K</v>
      </c>
      <c r="N321" s="1177" t="s">
        <v>1849</v>
      </c>
      <c r="O321" s="1177" t="s">
        <v>1850</v>
      </c>
      <c r="P321" s="1154"/>
    </row>
    <row r="322" spans="2:18" s="1149" customFormat="1" ht="24.75" customHeight="1">
      <c r="B322" s="1139">
        <f t="shared" si="21"/>
        <v>264</v>
      </c>
      <c r="C322" s="1174">
        <f t="shared" si="21"/>
        <v>264</v>
      </c>
      <c r="D322" s="1167">
        <v>2.109</v>
      </c>
      <c r="E322" s="1151" t="s">
        <v>278</v>
      </c>
      <c r="F322" s="1152">
        <v>4.2729999999999997</v>
      </c>
      <c r="G322" s="1144">
        <f t="shared" si="20"/>
        <v>4.2729999999999997</v>
      </c>
      <c r="H322" s="1144"/>
      <c r="I322" s="1157">
        <v>3.5</v>
      </c>
      <c r="J322" s="1158">
        <v>6</v>
      </c>
      <c r="K322" s="1159" t="s">
        <v>1319</v>
      </c>
      <c r="L322" s="1159" t="s">
        <v>1320</v>
      </c>
      <c r="M322" s="1157" t="str">
        <f>'[4]INDUK JARINGAN'!K291</f>
        <v>K</v>
      </c>
      <c r="N322" s="1177" t="s">
        <v>1851</v>
      </c>
      <c r="O322" s="1177" t="s">
        <v>1852</v>
      </c>
      <c r="P322" s="1154"/>
    </row>
    <row r="323" spans="2:18" s="1149" customFormat="1" ht="25.5" customHeight="1">
      <c r="B323" s="1139">
        <f t="shared" si="21"/>
        <v>265</v>
      </c>
      <c r="C323" s="1174">
        <f t="shared" si="21"/>
        <v>265</v>
      </c>
      <c r="D323" s="1184">
        <v>2.11</v>
      </c>
      <c r="E323" s="1151" t="s">
        <v>279</v>
      </c>
      <c r="F323" s="1152">
        <v>0.95299999999999996</v>
      </c>
      <c r="G323" s="1144">
        <f t="shared" si="20"/>
        <v>0.95299999999999996</v>
      </c>
      <c r="H323" s="1144"/>
      <c r="I323" s="1157">
        <v>3</v>
      </c>
      <c r="J323" s="1158">
        <v>6</v>
      </c>
      <c r="K323" s="1159" t="s">
        <v>1319</v>
      </c>
      <c r="L323" s="1159" t="s">
        <v>1320</v>
      </c>
      <c r="M323" s="1157" t="str">
        <f>'[4]INDUK JARINGAN'!K292</f>
        <v>K</v>
      </c>
      <c r="N323" s="1177" t="s">
        <v>1853</v>
      </c>
      <c r="O323" s="1177" t="s">
        <v>1854</v>
      </c>
      <c r="P323" s="1154"/>
    </row>
    <row r="324" spans="2:18" s="1149" customFormat="1" ht="20.100000000000001" customHeight="1">
      <c r="B324" s="1139">
        <f t="shared" si="21"/>
        <v>266</v>
      </c>
      <c r="C324" s="1174">
        <f>C323+1</f>
        <v>266</v>
      </c>
      <c r="D324" s="1167">
        <v>2.1110000000000002</v>
      </c>
      <c r="E324" s="1151" t="s">
        <v>280</v>
      </c>
      <c r="F324" s="1152">
        <v>3.06</v>
      </c>
      <c r="G324" s="1144">
        <f t="shared" si="20"/>
        <v>3.06</v>
      </c>
      <c r="H324" s="1144"/>
      <c r="I324" s="1157">
        <v>5</v>
      </c>
      <c r="J324" s="1158">
        <v>7</v>
      </c>
      <c r="K324" s="1159" t="s">
        <v>1319</v>
      </c>
      <c r="L324" s="1159" t="s">
        <v>1320</v>
      </c>
      <c r="M324" s="1157" t="str">
        <f>'[4]INDUK JARINGAN'!K293</f>
        <v>K</v>
      </c>
      <c r="N324" s="1177" t="s">
        <v>1855</v>
      </c>
      <c r="O324" s="1177" t="s">
        <v>1856</v>
      </c>
      <c r="P324" s="1154"/>
    </row>
    <row r="325" spans="2:18" s="1149" customFormat="1" ht="20.100000000000001" customHeight="1">
      <c r="B325" s="1139">
        <f t="shared" si="21"/>
        <v>267</v>
      </c>
      <c r="C325" s="1174">
        <f t="shared" si="21"/>
        <v>267</v>
      </c>
      <c r="D325" s="1184">
        <v>2.1120000000000001</v>
      </c>
      <c r="E325" s="1151" t="s">
        <v>281</v>
      </c>
      <c r="F325" s="1164">
        <v>4.2320000000000002</v>
      </c>
      <c r="G325" s="1144">
        <f t="shared" si="20"/>
        <v>4.2320000000000002</v>
      </c>
      <c r="H325" s="1144"/>
      <c r="I325" s="1157">
        <v>3</v>
      </c>
      <c r="J325" s="1158">
        <v>6</v>
      </c>
      <c r="K325" s="1159" t="s">
        <v>1319</v>
      </c>
      <c r="L325" s="1159" t="s">
        <v>1320</v>
      </c>
      <c r="M325" s="1157" t="str">
        <f>'[4]INDUK JARINGAN'!K294</f>
        <v>K</v>
      </c>
      <c r="N325" s="1177" t="s">
        <v>1857</v>
      </c>
      <c r="O325" s="1177" t="s">
        <v>1858</v>
      </c>
      <c r="P325" s="1154"/>
    </row>
    <row r="326" spans="2:18" s="1149" customFormat="1" ht="26.25" customHeight="1">
      <c r="B326" s="1139">
        <f t="shared" si="21"/>
        <v>268</v>
      </c>
      <c r="C326" s="1174">
        <f>C325+1</f>
        <v>268</v>
      </c>
      <c r="D326" s="1167">
        <v>2.113</v>
      </c>
      <c r="E326" s="1151" t="s">
        <v>282</v>
      </c>
      <c r="F326" s="1164">
        <v>2.298</v>
      </c>
      <c r="G326" s="1144">
        <f t="shared" si="20"/>
        <v>2.298</v>
      </c>
      <c r="H326" s="1144"/>
      <c r="I326" s="1157">
        <v>3</v>
      </c>
      <c r="J326" s="1158">
        <v>5</v>
      </c>
      <c r="K326" s="1159" t="s">
        <v>1319</v>
      </c>
      <c r="L326" s="1159" t="s">
        <v>1320</v>
      </c>
      <c r="M326" s="1157" t="str">
        <f>'[4]INDUK JARINGAN'!K295</f>
        <v>P</v>
      </c>
      <c r="N326" s="1177" t="s">
        <v>1859</v>
      </c>
      <c r="O326" s="1177" t="s">
        <v>1860</v>
      </c>
      <c r="P326" s="1154"/>
    </row>
    <row r="327" spans="2:18" s="1149" customFormat="1" ht="24" customHeight="1">
      <c r="B327" s="1139">
        <f t="shared" si="21"/>
        <v>269</v>
      </c>
      <c r="C327" s="1174">
        <f t="shared" si="21"/>
        <v>269</v>
      </c>
      <c r="D327" s="1184">
        <v>2.1139999999999999</v>
      </c>
      <c r="E327" s="1151" t="s">
        <v>283</v>
      </c>
      <c r="F327" s="1164">
        <v>3.2</v>
      </c>
      <c r="G327" s="1144">
        <f t="shared" si="20"/>
        <v>3.2</v>
      </c>
      <c r="H327" s="1144"/>
      <c r="I327" s="1157">
        <v>3</v>
      </c>
      <c r="J327" s="1158">
        <v>5</v>
      </c>
      <c r="K327" s="1159" t="s">
        <v>1319</v>
      </c>
      <c r="L327" s="1159" t="s">
        <v>1320</v>
      </c>
      <c r="M327" s="1157" t="str">
        <f>'[4]INDUK JARINGAN'!K296</f>
        <v>K</v>
      </c>
      <c r="N327" s="1177" t="s">
        <v>1861</v>
      </c>
      <c r="O327" s="1177" t="s">
        <v>1862</v>
      </c>
      <c r="P327" s="1154"/>
      <c r="R327" s="1149" t="s">
        <v>1863</v>
      </c>
    </row>
    <row r="328" spans="2:18" s="1149" customFormat="1" ht="20.100000000000001" customHeight="1">
      <c r="B328" s="1139"/>
      <c r="C328" s="1166"/>
      <c r="D328" s="1167"/>
      <c r="E328" s="1151"/>
      <c r="F328" s="1181"/>
      <c r="G328" s="1144"/>
      <c r="H328" s="1144"/>
      <c r="I328" s="1153"/>
      <c r="J328" s="1145"/>
      <c r="K328" s="1146"/>
      <c r="L328" s="1146"/>
      <c r="M328" s="1153"/>
      <c r="N328" s="1147"/>
      <c r="O328" s="1147"/>
      <c r="P328" s="1154"/>
    </row>
    <row r="329" spans="2:18" s="1149" customFormat="1" ht="20.100000000000001" customHeight="1">
      <c r="B329" s="1139"/>
      <c r="C329" s="1132" t="s">
        <v>1864</v>
      </c>
      <c r="D329" s="1167"/>
      <c r="E329" s="1151"/>
      <c r="F329" s="1169">
        <f>SUM(F330:F347)</f>
        <v>64.335999999999999</v>
      </c>
      <c r="G329" s="1170">
        <f t="shared" ref="G329:G346" si="22">F329</f>
        <v>64.335999999999999</v>
      </c>
      <c r="H329" s="1170"/>
      <c r="I329" s="1171"/>
      <c r="J329" s="1172"/>
      <c r="K329" s="1146"/>
      <c r="L329" s="1146"/>
      <c r="M329" s="1153"/>
      <c r="N329" s="1147"/>
      <c r="O329" s="1147"/>
      <c r="P329" s="1173"/>
      <c r="Q329" s="1194"/>
    </row>
    <row r="330" spans="2:18" s="1149" customFormat="1" ht="20.100000000000001" customHeight="1">
      <c r="B330" s="1139">
        <f>B327+1</f>
        <v>270</v>
      </c>
      <c r="C330" s="1174">
        <f>C327+1</f>
        <v>270</v>
      </c>
      <c r="D330" s="1167">
        <v>3.0009999999999999</v>
      </c>
      <c r="E330" s="1176" t="s">
        <v>284</v>
      </c>
      <c r="F330" s="1152">
        <v>4.6639999999999997</v>
      </c>
      <c r="G330" s="1144">
        <f t="shared" si="22"/>
        <v>4.6639999999999997</v>
      </c>
      <c r="H330" s="1144"/>
      <c r="I330" s="1157">
        <v>5</v>
      </c>
      <c r="J330" s="1158">
        <v>7</v>
      </c>
      <c r="K330" s="1159" t="s">
        <v>1319</v>
      </c>
      <c r="L330" s="1159" t="s">
        <v>1320</v>
      </c>
      <c r="M330" s="1157" t="str">
        <f>'[4]INDUK JARINGAN'!K299</f>
        <v>P</v>
      </c>
      <c r="N330" s="1177" t="s">
        <v>1865</v>
      </c>
      <c r="O330" s="1177" t="s">
        <v>1866</v>
      </c>
      <c r="P330" s="1154"/>
      <c r="R330" s="1149" t="s">
        <v>1867</v>
      </c>
    </row>
    <row r="331" spans="2:18" s="1149" customFormat="1" ht="20.100000000000001" customHeight="1">
      <c r="B331" s="1139">
        <f>B330+1</f>
        <v>271</v>
      </c>
      <c r="C331" s="1174">
        <f t="shared" ref="C331:C347" si="23">C330+1</f>
        <v>271</v>
      </c>
      <c r="D331" s="1167">
        <v>3.0019999999999998</v>
      </c>
      <c r="E331" s="1176" t="s">
        <v>285</v>
      </c>
      <c r="F331" s="1152">
        <v>4.1950000000000003</v>
      </c>
      <c r="G331" s="1144">
        <f t="shared" si="22"/>
        <v>4.1950000000000003</v>
      </c>
      <c r="H331" s="1144"/>
      <c r="I331" s="1157">
        <v>3</v>
      </c>
      <c r="J331" s="1158">
        <v>7</v>
      </c>
      <c r="K331" s="1159" t="s">
        <v>1319</v>
      </c>
      <c r="L331" s="1159" t="s">
        <v>1320</v>
      </c>
      <c r="M331" s="1157" t="str">
        <f>'[4]INDUK JARINGAN'!K300</f>
        <v>K</v>
      </c>
      <c r="N331" s="1177" t="s">
        <v>1868</v>
      </c>
      <c r="O331" s="1177" t="s">
        <v>1869</v>
      </c>
      <c r="P331" s="1154"/>
      <c r="R331" s="1149" t="s">
        <v>1870</v>
      </c>
    </row>
    <row r="332" spans="2:18" s="1149" customFormat="1" ht="20.100000000000001" customHeight="1">
      <c r="B332" s="1139">
        <f t="shared" ref="B332:B347" si="24">B331+1</f>
        <v>272</v>
      </c>
      <c r="C332" s="1174">
        <f t="shared" si="23"/>
        <v>272</v>
      </c>
      <c r="D332" s="1167">
        <v>3.0030000000000001</v>
      </c>
      <c r="E332" s="1176" t="s">
        <v>286</v>
      </c>
      <c r="F332" s="1152">
        <v>3.851</v>
      </c>
      <c r="G332" s="1144">
        <f t="shared" si="22"/>
        <v>3.851</v>
      </c>
      <c r="H332" s="1144"/>
      <c r="I332" s="1157">
        <v>4</v>
      </c>
      <c r="J332" s="1158">
        <v>5.5</v>
      </c>
      <c r="K332" s="1159" t="s">
        <v>1319</v>
      </c>
      <c r="L332" s="1159" t="s">
        <v>1320</v>
      </c>
      <c r="M332" s="1157" t="str">
        <f>'[4]INDUK JARINGAN'!K301</f>
        <v>P</v>
      </c>
      <c r="N332" s="1177" t="s">
        <v>1871</v>
      </c>
      <c r="O332" s="1177" t="s">
        <v>1872</v>
      </c>
      <c r="P332" s="1154"/>
      <c r="R332" s="1149" t="s">
        <v>1873</v>
      </c>
    </row>
    <row r="333" spans="2:18" s="1149" customFormat="1" ht="20.100000000000001" customHeight="1">
      <c r="B333" s="1139">
        <f t="shared" si="24"/>
        <v>273</v>
      </c>
      <c r="C333" s="1174">
        <f t="shared" si="23"/>
        <v>273</v>
      </c>
      <c r="D333" s="1167">
        <v>3.004</v>
      </c>
      <c r="E333" s="1176" t="s">
        <v>287</v>
      </c>
      <c r="F333" s="1152">
        <v>6.7240000000000002</v>
      </c>
      <c r="G333" s="1144">
        <f t="shared" si="22"/>
        <v>6.7240000000000002</v>
      </c>
      <c r="H333" s="1144"/>
      <c r="I333" s="1157">
        <v>4</v>
      </c>
      <c r="J333" s="1158">
        <v>6</v>
      </c>
      <c r="K333" s="1159" t="s">
        <v>1319</v>
      </c>
      <c r="L333" s="1159" t="s">
        <v>1320</v>
      </c>
      <c r="M333" s="1157" t="str">
        <f>'[4]INDUK JARINGAN'!K302</f>
        <v>P</v>
      </c>
      <c r="N333" s="1177" t="s">
        <v>1874</v>
      </c>
      <c r="O333" s="1177" t="s">
        <v>1875</v>
      </c>
      <c r="P333" s="1154"/>
      <c r="R333" s="1149" t="s">
        <v>1876</v>
      </c>
    </row>
    <row r="334" spans="2:18" s="1149" customFormat="1" ht="20.100000000000001" customHeight="1">
      <c r="B334" s="1139">
        <f t="shared" si="24"/>
        <v>274</v>
      </c>
      <c r="C334" s="1174">
        <f t="shared" si="23"/>
        <v>274</v>
      </c>
      <c r="D334" s="1167">
        <v>3.0049999999999999</v>
      </c>
      <c r="E334" s="1176" t="s">
        <v>288</v>
      </c>
      <c r="F334" s="1152">
        <v>3.77</v>
      </c>
      <c r="G334" s="1144">
        <f t="shared" si="22"/>
        <v>3.77</v>
      </c>
      <c r="H334" s="1144"/>
      <c r="I334" s="1157">
        <v>3</v>
      </c>
      <c r="J334" s="1158">
        <v>5.5</v>
      </c>
      <c r="K334" s="1159" t="s">
        <v>1319</v>
      </c>
      <c r="L334" s="1159" t="s">
        <v>1320</v>
      </c>
      <c r="M334" s="1157" t="str">
        <f>'[4]INDUK JARINGAN'!K303</f>
        <v>K</v>
      </c>
      <c r="N334" s="1177" t="s">
        <v>1872</v>
      </c>
      <c r="O334" s="1177" t="s">
        <v>1877</v>
      </c>
      <c r="P334" s="1154"/>
      <c r="R334" s="1149" t="s">
        <v>1878</v>
      </c>
    </row>
    <row r="335" spans="2:18" s="1149" customFormat="1" ht="25.5" customHeight="1">
      <c r="B335" s="1139">
        <f t="shared" si="24"/>
        <v>275</v>
      </c>
      <c r="C335" s="1174">
        <f>C334+1</f>
        <v>275</v>
      </c>
      <c r="D335" s="1167">
        <v>3.0059999999999998</v>
      </c>
      <c r="E335" s="1176" t="s">
        <v>289</v>
      </c>
      <c r="F335" s="1152">
        <v>2.3220000000000001</v>
      </c>
      <c r="G335" s="1144">
        <f t="shared" si="22"/>
        <v>2.3220000000000001</v>
      </c>
      <c r="H335" s="1144"/>
      <c r="I335" s="1157">
        <v>4</v>
      </c>
      <c r="J335" s="1158">
        <v>5.5</v>
      </c>
      <c r="K335" s="1159" t="s">
        <v>1319</v>
      </c>
      <c r="L335" s="1159" t="s">
        <v>1320</v>
      </c>
      <c r="M335" s="1157" t="str">
        <f>'[4]INDUK JARINGAN'!K304</f>
        <v>P</v>
      </c>
      <c r="N335" s="1177" t="s">
        <v>1879</v>
      </c>
      <c r="O335" s="1177" t="s">
        <v>1880</v>
      </c>
      <c r="P335" s="1154"/>
      <c r="R335" s="1149" t="s">
        <v>1881</v>
      </c>
    </row>
    <row r="336" spans="2:18" s="1149" customFormat="1" ht="27.75" customHeight="1">
      <c r="B336" s="1139">
        <f t="shared" si="24"/>
        <v>276</v>
      </c>
      <c r="C336" s="1174">
        <f t="shared" si="23"/>
        <v>276</v>
      </c>
      <c r="D336" s="1167">
        <v>3.0070000000000001</v>
      </c>
      <c r="E336" s="1176" t="s">
        <v>290</v>
      </c>
      <c r="F336" s="1152">
        <v>3.9020000000000001</v>
      </c>
      <c r="G336" s="1144">
        <f t="shared" si="22"/>
        <v>3.9020000000000001</v>
      </c>
      <c r="H336" s="1144"/>
      <c r="I336" s="1157">
        <v>4</v>
      </c>
      <c r="J336" s="1158">
        <v>6</v>
      </c>
      <c r="K336" s="1159" t="s">
        <v>1319</v>
      </c>
      <c r="L336" s="1159" t="s">
        <v>1320</v>
      </c>
      <c r="M336" s="1157" t="str">
        <f>'[4]INDUK JARINGAN'!K305</f>
        <v>P</v>
      </c>
      <c r="N336" s="1177" t="s">
        <v>1882</v>
      </c>
      <c r="O336" s="1177" t="s">
        <v>1883</v>
      </c>
      <c r="P336" s="1154"/>
      <c r="R336" s="1149" t="s">
        <v>1884</v>
      </c>
    </row>
    <row r="337" spans="2:18" s="1149" customFormat="1" ht="27" customHeight="1">
      <c r="B337" s="1139">
        <f t="shared" si="24"/>
        <v>277</v>
      </c>
      <c r="C337" s="1174">
        <f t="shared" si="23"/>
        <v>277</v>
      </c>
      <c r="D337" s="1167">
        <v>3.008</v>
      </c>
      <c r="E337" s="1176" t="s">
        <v>291</v>
      </c>
      <c r="F337" s="1152">
        <v>6.2610000000000001</v>
      </c>
      <c r="G337" s="1144">
        <f t="shared" si="22"/>
        <v>6.2610000000000001</v>
      </c>
      <c r="H337" s="1144"/>
      <c r="I337" s="1157">
        <v>4</v>
      </c>
      <c r="J337" s="1158">
        <v>6</v>
      </c>
      <c r="K337" s="1159" t="s">
        <v>1319</v>
      </c>
      <c r="L337" s="1159" t="s">
        <v>1320</v>
      </c>
      <c r="M337" s="1157" t="str">
        <f>'[4]INDUK JARINGAN'!K306</f>
        <v>P</v>
      </c>
      <c r="N337" s="1177" t="s">
        <v>1885</v>
      </c>
      <c r="O337" s="1177" t="s">
        <v>1886</v>
      </c>
      <c r="P337" s="1154"/>
    </row>
    <row r="338" spans="2:18" s="1149" customFormat="1" ht="28.5" customHeight="1">
      <c r="B338" s="1139">
        <f t="shared" si="24"/>
        <v>278</v>
      </c>
      <c r="C338" s="1174">
        <f t="shared" si="23"/>
        <v>278</v>
      </c>
      <c r="D338" s="1167">
        <v>3.0089999999999999</v>
      </c>
      <c r="E338" s="1176" t="s">
        <v>292</v>
      </c>
      <c r="F338" s="1152">
        <v>3.472</v>
      </c>
      <c r="G338" s="1144">
        <f t="shared" si="22"/>
        <v>3.472</v>
      </c>
      <c r="H338" s="1144"/>
      <c r="I338" s="1157">
        <v>3.5</v>
      </c>
      <c r="J338" s="1158">
        <v>5.5</v>
      </c>
      <c r="K338" s="1159" t="s">
        <v>1319</v>
      </c>
      <c r="L338" s="1159" t="s">
        <v>1320</v>
      </c>
      <c r="M338" s="1157" t="str">
        <f>'[4]INDUK JARINGAN'!K307</f>
        <v>K</v>
      </c>
      <c r="N338" s="1177" t="s">
        <v>1886</v>
      </c>
      <c r="O338" s="1177" t="s">
        <v>1887</v>
      </c>
      <c r="P338" s="1154"/>
      <c r="R338" s="1149" t="s">
        <v>1888</v>
      </c>
    </row>
    <row r="339" spans="2:18" s="1149" customFormat="1" ht="27" customHeight="1">
      <c r="B339" s="1139">
        <f t="shared" si="24"/>
        <v>279</v>
      </c>
      <c r="C339" s="1174">
        <f t="shared" si="23"/>
        <v>279</v>
      </c>
      <c r="D339" s="1184">
        <v>3.01</v>
      </c>
      <c r="E339" s="1176" t="s">
        <v>293</v>
      </c>
      <c r="F339" s="1152">
        <v>2.9980000000000002</v>
      </c>
      <c r="G339" s="1144">
        <f t="shared" si="22"/>
        <v>2.9980000000000002</v>
      </c>
      <c r="H339" s="1144"/>
      <c r="I339" s="1157">
        <v>3</v>
      </c>
      <c r="J339" s="1158">
        <v>5</v>
      </c>
      <c r="K339" s="1159" t="s">
        <v>1319</v>
      </c>
      <c r="L339" s="1159" t="s">
        <v>1320</v>
      </c>
      <c r="M339" s="1157" t="str">
        <f>'[4]INDUK JARINGAN'!K308</f>
        <v>K</v>
      </c>
      <c r="N339" s="1177" t="s">
        <v>1889</v>
      </c>
      <c r="O339" s="1177" t="s">
        <v>1890</v>
      </c>
      <c r="P339" s="1154"/>
      <c r="R339" s="1149" t="s">
        <v>1891</v>
      </c>
    </row>
    <row r="340" spans="2:18" s="1149" customFormat="1" ht="26.25" customHeight="1">
      <c r="B340" s="1139">
        <f t="shared" si="24"/>
        <v>280</v>
      </c>
      <c r="C340" s="1174">
        <f t="shared" si="23"/>
        <v>280</v>
      </c>
      <c r="D340" s="1167">
        <v>3.0110000000000001</v>
      </c>
      <c r="E340" s="1176" t="s">
        <v>294</v>
      </c>
      <c r="F340" s="1152">
        <v>2.6970000000000001</v>
      </c>
      <c r="G340" s="1144">
        <f t="shared" si="22"/>
        <v>2.6970000000000001</v>
      </c>
      <c r="H340" s="1144"/>
      <c r="I340" s="1157">
        <v>3</v>
      </c>
      <c r="J340" s="1158">
        <v>6</v>
      </c>
      <c r="K340" s="1159" t="s">
        <v>1319</v>
      </c>
      <c r="L340" s="1159" t="s">
        <v>1320</v>
      </c>
      <c r="M340" s="1157" t="str">
        <f>'[4]INDUK JARINGAN'!K309</f>
        <v>K</v>
      </c>
      <c r="N340" s="1177" t="s">
        <v>1868</v>
      </c>
      <c r="O340" s="1177" t="s">
        <v>1892</v>
      </c>
      <c r="P340" s="1154"/>
      <c r="R340" s="1149" t="s">
        <v>1893</v>
      </c>
    </row>
    <row r="341" spans="2:18" s="1149" customFormat="1" ht="27.75" customHeight="1">
      <c r="B341" s="1139">
        <f t="shared" si="24"/>
        <v>281</v>
      </c>
      <c r="C341" s="1174">
        <f t="shared" si="23"/>
        <v>281</v>
      </c>
      <c r="D341" s="1167">
        <v>3.012</v>
      </c>
      <c r="E341" s="1176" t="s">
        <v>295</v>
      </c>
      <c r="F341" s="1152">
        <v>2.1640000000000001</v>
      </c>
      <c r="G341" s="1144">
        <f t="shared" si="22"/>
        <v>2.1640000000000001</v>
      </c>
      <c r="H341" s="1144"/>
      <c r="I341" s="1157">
        <v>3</v>
      </c>
      <c r="J341" s="1158">
        <v>5</v>
      </c>
      <c r="K341" s="1159" t="s">
        <v>1319</v>
      </c>
      <c r="L341" s="1159" t="s">
        <v>1320</v>
      </c>
      <c r="M341" s="1157" t="str">
        <f>'[4]INDUK JARINGAN'!K310</f>
        <v>P</v>
      </c>
      <c r="N341" s="1177" t="s">
        <v>1894</v>
      </c>
      <c r="O341" s="1177" t="s">
        <v>1895</v>
      </c>
      <c r="P341" s="1154"/>
      <c r="R341" s="1149" t="s">
        <v>1896</v>
      </c>
    </row>
    <row r="342" spans="2:18" s="1149" customFormat="1" ht="27" customHeight="1">
      <c r="B342" s="1139">
        <f t="shared" si="24"/>
        <v>282</v>
      </c>
      <c r="C342" s="1174">
        <f t="shared" si="23"/>
        <v>282</v>
      </c>
      <c r="D342" s="1167">
        <v>3.0129999999999999</v>
      </c>
      <c r="E342" s="1176" t="s">
        <v>296</v>
      </c>
      <c r="F342" s="1152">
        <v>1.3069999999999999</v>
      </c>
      <c r="G342" s="1144">
        <f t="shared" si="22"/>
        <v>1.3069999999999999</v>
      </c>
      <c r="H342" s="1144"/>
      <c r="I342" s="1157">
        <v>3</v>
      </c>
      <c r="J342" s="1158">
        <v>5</v>
      </c>
      <c r="K342" s="1159" t="s">
        <v>1319</v>
      </c>
      <c r="L342" s="1159" t="s">
        <v>1320</v>
      </c>
      <c r="M342" s="1157" t="str">
        <f>'[4]INDUK JARINGAN'!K311</f>
        <v>K</v>
      </c>
      <c r="N342" s="1177" t="s">
        <v>1897</v>
      </c>
      <c r="O342" s="1177" t="s">
        <v>1898</v>
      </c>
      <c r="P342" s="1154"/>
    </row>
    <row r="343" spans="2:18" s="1149" customFormat="1" ht="20.100000000000001" customHeight="1">
      <c r="B343" s="1139">
        <f t="shared" si="24"/>
        <v>283</v>
      </c>
      <c r="C343" s="1174">
        <f t="shared" si="23"/>
        <v>283</v>
      </c>
      <c r="D343" s="1167">
        <v>3.0139999999999998</v>
      </c>
      <c r="E343" s="1176" t="s">
        <v>297</v>
      </c>
      <c r="F343" s="1152">
        <v>3.0990000000000002</v>
      </c>
      <c r="G343" s="1144">
        <f t="shared" si="22"/>
        <v>3.0990000000000002</v>
      </c>
      <c r="H343" s="1144"/>
      <c r="I343" s="1157">
        <v>4</v>
      </c>
      <c r="J343" s="1158">
        <v>6</v>
      </c>
      <c r="K343" s="1159" t="s">
        <v>1319</v>
      </c>
      <c r="L343" s="1159" t="s">
        <v>1320</v>
      </c>
      <c r="M343" s="1157" t="str">
        <f>'[4]INDUK JARINGAN'!K312</f>
        <v>K</v>
      </c>
      <c r="N343" s="1177" t="s">
        <v>1899</v>
      </c>
      <c r="O343" s="1177" t="s">
        <v>1900</v>
      </c>
      <c r="P343" s="1154"/>
    </row>
    <row r="344" spans="2:18" s="1149" customFormat="1" ht="20.100000000000001" customHeight="1">
      <c r="B344" s="1139">
        <f t="shared" si="24"/>
        <v>284</v>
      </c>
      <c r="C344" s="1174">
        <f t="shared" si="23"/>
        <v>284</v>
      </c>
      <c r="D344" s="1167">
        <v>3.0150000000000001</v>
      </c>
      <c r="E344" s="1176" t="s">
        <v>298</v>
      </c>
      <c r="F344" s="1152">
        <v>4.1070000000000002</v>
      </c>
      <c r="G344" s="1144">
        <f t="shared" si="22"/>
        <v>4.1070000000000002</v>
      </c>
      <c r="H344" s="1144"/>
      <c r="I344" s="1157">
        <v>3</v>
      </c>
      <c r="J344" s="1158">
        <v>5</v>
      </c>
      <c r="K344" s="1159" t="s">
        <v>1319</v>
      </c>
      <c r="L344" s="1159" t="s">
        <v>1320</v>
      </c>
      <c r="M344" s="1157" t="str">
        <f>'[4]INDUK JARINGAN'!K313</f>
        <v>K</v>
      </c>
      <c r="N344" s="1177" t="s">
        <v>1901</v>
      </c>
      <c r="O344" s="1177" t="s">
        <v>1868</v>
      </c>
      <c r="P344" s="1154"/>
      <c r="R344" s="1149" t="s">
        <v>1902</v>
      </c>
    </row>
    <row r="345" spans="2:18" s="1149" customFormat="1" ht="27.75" customHeight="1">
      <c r="B345" s="1139">
        <f t="shared" si="24"/>
        <v>285</v>
      </c>
      <c r="C345" s="1174">
        <f t="shared" si="23"/>
        <v>285</v>
      </c>
      <c r="D345" s="1167">
        <v>3.016</v>
      </c>
      <c r="E345" s="1176" t="s">
        <v>299</v>
      </c>
      <c r="F345" s="1164">
        <v>2.5</v>
      </c>
      <c r="G345" s="1144">
        <f t="shared" si="22"/>
        <v>2.5</v>
      </c>
      <c r="H345" s="1144"/>
      <c r="I345" s="1157">
        <v>3</v>
      </c>
      <c r="J345" s="1158">
        <v>5</v>
      </c>
      <c r="K345" s="1159" t="s">
        <v>1319</v>
      </c>
      <c r="L345" s="1159" t="s">
        <v>1320</v>
      </c>
      <c r="M345" s="1157" t="str">
        <f>'[4]INDUK JARINGAN'!K314</f>
        <v>K</v>
      </c>
      <c r="N345" s="1177" t="s">
        <v>1903</v>
      </c>
      <c r="O345" s="1177" t="s">
        <v>1904</v>
      </c>
      <c r="P345" s="1154"/>
      <c r="R345" s="1149" t="s">
        <v>1905</v>
      </c>
    </row>
    <row r="346" spans="2:18" s="1149" customFormat="1" ht="20.100000000000001" customHeight="1">
      <c r="B346" s="1139">
        <f t="shared" si="24"/>
        <v>286</v>
      </c>
      <c r="C346" s="1174">
        <f t="shared" si="23"/>
        <v>286</v>
      </c>
      <c r="D346" s="1167">
        <v>3.0169999999999999</v>
      </c>
      <c r="E346" s="1195" t="s">
        <v>300</v>
      </c>
      <c r="F346" s="1179">
        <v>2.7530000000000001</v>
      </c>
      <c r="G346" s="1144">
        <f t="shared" si="22"/>
        <v>2.7530000000000001</v>
      </c>
      <c r="H346" s="1144"/>
      <c r="I346" s="1196">
        <v>3</v>
      </c>
      <c r="J346" s="1158"/>
      <c r="K346" s="1159" t="s">
        <v>1319</v>
      </c>
      <c r="L346" s="1159" t="s">
        <v>1320</v>
      </c>
      <c r="M346" s="1157" t="str">
        <f>'[4]INDUK JARINGAN'!K315</f>
        <v>K</v>
      </c>
      <c r="N346" s="1177" t="s">
        <v>1906</v>
      </c>
      <c r="O346" s="1177" t="s">
        <v>1907</v>
      </c>
      <c r="P346" s="1154"/>
    </row>
    <row r="347" spans="2:18" s="1149" customFormat="1" ht="20.100000000000001" customHeight="1">
      <c r="B347" s="1139">
        <f t="shared" si="24"/>
        <v>287</v>
      </c>
      <c r="C347" s="1174">
        <f t="shared" si="23"/>
        <v>287</v>
      </c>
      <c r="D347" s="1167">
        <v>3.0179999999999998</v>
      </c>
      <c r="E347" s="1176" t="s">
        <v>301</v>
      </c>
      <c r="F347" s="1179">
        <v>3.55</v>
      </c>
      <c r="G347" s="1144">
        <f>F347</f>
        <v>3.55</v>
      </c>
      <c r="H347" s="1144"/>
      <c r="I347" s="1196">
        <v>3</v>
      </c>
      <c r="J347" s="1197">
        <v>5</v>
      </c>
      <c r="K347" s="1159" t="s">
        <v>1319</v>
      </c>
      <c r="L347" s="1159" t="s">
        <v>1320</v>
      </c>
      <c r="M347" s="1157" t="str">
        <f>'[4]INDUK JARINGAN'!K316</f>
        <v>K</v>
      </c>
      <c r="N347" s="1177" t="s">
        <v>1908</v>
      </c>
      <c r="O347" s="1177" t="s">
        <v>1909</v>
      </c>
      <c r="P347" s="1154"/>
      <c r="R347" s="1149" t="s">
        <v>1910</v>
      </c>
    </row>
    <row r="348" spans="2:18" s="1149" customFormat="1" ht="20.100000000000001" customHeight="1">
      <c r="B348" s="1139"/>
      <c r="C348" s="1166"/>
      <c r="D348" s="1167"/>
      <c r="E348" s="1151"/>
      <c r="F348" s="1181"/>
      <c r="G348" s="1144"/>
      <c r="H348" s="1144"/>
      <c r="I348" s="1198"/>
      <c r="J348" s="1199"/>
      <c r="K348" s="1146"/>
      <c r="L348" s="1146"/>
      <c r="M348" s="1200"/>
      <c r="N348" s="1147"/>
      <c r="O348" s="1147"/>
      <c r="P348" s="1154"/>
    </row>
    <row r="349" spans="2:18" s="1149" customFormat="1" ht="20.100000000000001" customHeight="1">
      <c r="B349" s="1139"/>
      <c r="C349" s="1132" t="s">
        <v>1911</v>
      </c>
      <c r="D349" s="1167"/>
      <c r="E349" s="1151"/>
      <c r="F349" s="1169">
        <f>SUM(F350:F381)</f>
        <v>26.09</v>
      </c>
      <c r="G349" s="1170">
        <f t="shared" ref="G349:G378" si="25">F349</f>
        <v>26.09</v>
      </c>
      <c r="H349" s="1170"/>
      <c r="I349" s="1201"/>
      <c r="J349" s="1202"/>
      <c r="K349" s="1146"/>
      <c r="L349" s="1146"/>
      <c r="M349" s="1203"/>
      <c r="N349" s="1147"/>
      <c r="O349" s="1147"/>
      <c r="P349" s="1173"/>
      <c r="Q349" s="1204"/>
    </row>
    <row r="350" spans="2:18" s="1149" customFormat="1" ht="20.100000000000001" customHeight="1">
      <c r="B350" s="1139">
        <f>B347+1</f>
        <v>288</v>
      </c>
      <c r="C350" s="1174">
        <f>C347+1</f>
        <v>288</v>
      </c>
      <c r="D350" s="1167">
        <v>3.0190000000000001</v>
      </c>
      <c r="E350" s="1176" t="s">
        <v>302</v>
      </c>
      <c r="F350" s="1152">
        <v>0.68200000000000005</v>
      </c>
      <c r="G350" s="1144">
        <f t="shared" si="25"/>
        <v>0.68200000000000005</v>
      </c>
      <c r="H350" s="1144"/>
      <c r="I350" s="1153">
        <v>4</v>
      </c>
      <c r="J350" s="1145">
        <v>6.5</v>
      </c>
      <c r="K350" s="1146" t="s">
        <v>1319</v>
      </c>
      <c r="L350" s="1146" t="s">
        <v>1320</v>
      </c>
      <c r="M350" s="1153" t="str">
        <f>'[4]INDUK JARINGAN'!K319</f>
        <v>P</v>
      </c>
      <c r="N350" s="1147" t="s">
        <v>1912</v>
      </c>
      <c r="O350" s="1147" t="s">
        <v>1913</v>
      </c>
      <c r="P350" s="1154"/>
    </row>
    <row r="351" spans="2:18" s="1149" customFormat="1" ht="20.100000000000001" customHeight="1">
      <c r="B351" s="1139">
        <f>B350+1</f>
        <v>289</v>
      </c>
      <c r="C351" s="1174">
        <f>C350+1</f>
        <v>289</v>
      </c>
      <c r="D351" s="1184">
        <v>3.02</v>
      </c>
      <c r="E351" s="1176" t="s">
        <v>303</v>
      </c>
      <c r="F351" s="1152">
        <v>0.14499999999999999</v>
      </c>
      <c r="G351" s="1144">
        <f t="shared" si="25"/>
        <v>0.14499999999999999</v>
      </c>
      <c r="H351" s="1144"/>
      <c r="I351" s="1153">
        <v>4</v>
      </c>
      <c r="J351" s="1145">
        <v>6.5</v>
      </c>
      <c r="K351" s="1146" t="s">
        <v>1319</v>
      </c>
      <c r="L351" s="1146" t="s">
        <v>1320</v>
      </c>
      <c r="M351" s="1153" t="str">
        <f>'[4]INDUK JARINGAN'!K320</f>
        <v>K</v>
      </c>
      <c r="N351" s="1147" t="s">
        <v>1913</v>
      </c>
      <c r="O351" s="1147" t="s">
        <v>1914</v>
      </c>
      <c r="P351" s="1154"/>
    </row>
    <row r="352" spans="2:18" s="1149" customFormat="1" ht="20.100000000000001" customHeight="1">
      <c r="B352" s="1139">
        <f t="shared" ref="B352:C367" si="26">B351+1</f>
        <v>290</v>
      </c>
      <c r="C352" s="1174">
        <f t="shared" si="26"/>
        <v>290</v>
      </c>
      <c r="D352" s="1167">
        <v>3.0209999999999999</v>
      </c>
      <c r="E352" s="1176" t="s">
        <v>304</v>
      </c>
      <c r="F352" s="1152">
        <v>0.58899999999999997</v>
      </c>
      <c r="G352" s="1144">
        <f t="shared" si="25"/>
        <v>0.58899999999999997</v>
      </c>
      <c r="H352" s="1144"/>
      <c r="I352" s="1153">
        <v>4</v>
      </c>
      <c r="J352" s="1145">
        <v>4</v>
      </c>
      <c r="K352" s="1146" t="s">
        <v>1319</v>
      </c>
      <c r="L352" s="1146" t="s">
        <v>1320</v>
      </c>
      <c r="M352" s="1153" t="str">
        <f>'[4]INDUK JARINGAN'!K321</f>
        <v>P</v>
      </c>
      <c r="N352" s="1147" t="s">
        <v>1915</v>
      </c>
      <c r="O352" s="1147" t="s">
        <v>1916</v>
      </c>
      <c r="P352" s="1154"/>
    </row>
    <row r="353" spans="2:16" s="1149" customFormat="1" ht="20.100000000000001" customHeight="1">
      <c r="B353" s="1139">
        <f t="shared" si="26"/>
        <v>291</v>
      </c>
      <c r="C353" s="1174">
        <f t="shared" si="26"/>
        <v>291</v>
      </c>
      <c r="D353" s="1184">
        <v>3.0219999999999998</v>
      </c>
      <c r="E353" s="1176" t="s">
        <v>305</v>
      </c>
      <c r="F353" s="1152">
        <v>0.371</v>
      </c>
      <c r="G353" s="1144">
        <f t="shared" si="25"/>
        <v>0.371</v>
      </c>
      <c r="H353" s="1144"/>
      <c r="I353" s="1153">
        <v>4</v>
      </c>
      <c r="J353" s="1145">
        <v>6</v>
      </c>
      <c r="K353" s="1146" t="s">
        <v>1319</v>
      </c>
      <c r="L353" s="1146" t="s">
        <v>1320</v>
      </c>
      <c r="M353" s="1153" t="str">
        <f>'[4]INDUK JARINGAN'!K322</f>
        <v>K</v>
      </c>
      <c r="N353" s="1147" t="s">
        <v>1916</v>
      </c>
      <c r="O353" s="1147" t="s">
        <v>1917</v>
      </c>
      <c r="P353" s="1154"/>
    </row>
    <row r="354" spans="2:16" s="1149" customFormat="1" ht="27" customHeight="1">
      <c r="B354" s="1139">
        <f t="shared" si="26"/>
        <v>292</v>
      </c>
      <c r="C354" s="1174">
        <f t="shared" si="26"/>
        <v>292</v>
      </c>
      <c r="D354" s="1167">
        <v>3.0230000000000001</v>
      </c>
      <c r="E354" s="1176" t="s">
        <v>306</v>
      </c>
      <c r="F354" s="1152">
        <v>0.51300000000000001</v>
      </c>
      <c r="G354" s="1144">
        <f t="shared" si="25"/>
        <v>0.51300000000000001</v>
      </c>
      <c r="H354" s="1144"/>
      <c r="I354" s="1153">
        <v>4</v>
      </c>
      <c r="J354" s="1145">
        <v>6</v>
      </c>
      <c r="K354" s="1146" t="s">
        <v>1319</v>
      </c>
      <c r="L354" s="1146" t="s">
        <v>1320</v>
      </c>
      <c r="M354" s="1153" t="str">
        <f>'[4]INDUK JARINGAN'!K323</f>
        <v>K</v>
      </c>
      <c r="N354" s="1147" t="s">
        <v>1918</v>
      </c>
      <c r="O354" s="1147" t="s">
        <v>1919</v>
      </c>
      <c r="P354" s="1154"/>
    </row>
    <row r="355" spans="2:16" s="1149" customFormat="1" ht="27" customHeight="1">
      <c r="B355" s="1139">
        <f t="shared" si="26"/>
        <v>293</v>
      </c>
      <c r="C355" s="1174">
        <f t="shared" si="26"/>
        <v>293</v>
      </c>
      <c r="D355" s="1184">
        <v>3.024</v>
      </c>
      <c r="E355" s="1176" t="s">
        <v>307</v>
      </c>
      <c r="F355" s="1152">
        <v>0.14399999999999999</v>
      </c>
      <c r="G355" s="1144">
        <f t="shared" si="25"/>
        <v>0.14399999999999999</v>
      </c>
      <c r="H355" s="1144"/>
      <c r="I355" s="1153">
        <v>5</v>
      </c>
      <c r="J355" s="1145">
        <v>6</v>
      </c>
      <c r="K355" s="1146" t="s">
        <v>1319</v>
      </c>
      <c r="L355" s="1146" t="s">
        <v>1320</v>
      </c>
      <c r="M355" s="1153" t="str">
        <f>'[4]INDUK JARINGAN'!K324</f>
        <v>K</v>
      </c>
      <c r="N355" s="1147" t="s">
        <v>1920</v>
      </c>
      <c r="O355" s="1147" t="s">
        <v>1921</v>
      </c>
      <c r="P355" s="1154"/>
    </row>
    <row r="356" spans="2:16" s="1149" customFormat="1" ht="20.100000000000001" customHeight="1">
      <c r="B356" s="1139">
        <f t="shared" si="26"/>
        <v>294</v>
      </c>
      <c r="C356" s="1174">
        <f t="shared" si="26"/>
        <v>294</v>
      </c>
      <c r="D356" s="1167">
        <v>3.0249999999999999</v>
      </c>
      <c r="E356" s="1176" t="s">
        <v>308</v>
      </c>
      <c r="F356" s="1152">
        <v>0.161</v>
      </c>
      <c r="G356" s="1144">
        <f t="shared" si="25"/>
        <v>0.161</v>
      </c>
      <c r="H356" s="1144"/>
      <c r="I356" s="1153">
        <v>4</v>
      </c>
      <c r="J356" s="1145">
        <v>6</v>
      </c>
      <c r="K356" s="1146" t="s">
        <v>1319</v>
      </c>
      <c r="L356" s="1146" t="s">
        <v>1320</v>
      </c>
      <c r="M356" s="1153" t="str">
        <f>'[4]INDUK JARINGAN'!K325</f>
        <v>K</v>
      </c>
      <c r="N356" s="1147" t="s">
        <v>1922</v>
      </c>
      <c r="O356" s="1147" t="s">
        <v>1923</v>
      </c>
      <c r="P356" s="1154"/>
    </row>
    <row r="357" spans="2:16" s="1149" customFormat="1" ht="21" customHeight="1">
      <c r="B357" s="1139">
        <f t="shared" si="26"/>
        <v>295</v>
      </c>
      <c r="C357" s="1174">
        <f t="shared" si="26"/>
        <v>295</v>
      </c>
      <c r="D357" s="1184">
        <v>3.0259999999999998</v>
      </c>
      <c r="E357" s="1176" t="s">
        <v>309</v>
      </c>
      <c r="F357" s="1152">
        <v>0.255</v>
      </c>
      <c r="G357" s="1144">
        <f t="shared" si="25"/>
        <v>0.255</v>
      </c>
      <c r="H357" s="1144"/>
      <c r="I357" s="1153">
        <v>3</v>
      </c>
      <c r="J357" s="1145">
        <v>5</v>
      </c>
      <c r="K357" s="1146" t="s">
        <v>1319</v>
      </c>
      <c r="L357" s="1146" t="s">
        <v>1320</v>
      </c>
      <c r="M357" s="1153" t="str">
        <f>'[4]INDUK JARINGAN'!K326</f>
        <v>P</v>
      </c>
      <c r="N357" s="1147" t="s">
        <v>1924</v>
      </c>
      <c r="O357" s="1147" t="s">
        <v>1925</v>
      </c>
      <c r="P357" s="1154"/>
    </row>
    <row r="358" spans="2:16" s="1149" customFormat="1" ht="28.5" customHeight="1">
      <c r="B358" s="1139">
        <f t="shared" si="26"/>
        <v>296</v>
      </c>
      <c r="C358" s="1174">
        <f t="shared" si="26"/>
        <v>296</v>
      </c>
      <c r="D358" s="1167">
        <v>3.0270000000000001</v>
      </c>
      <c r="E358" s="1176" t="s">
        <v>310</v>
      </c>
      <c r="F358" s="1152">
        <v>0.46500000000000002</v>
      </c>
      <c r="G358" s="1144">
        <f t="shared" si="25"/>
        <v>0.46500000000000002</v>
      </c>
      <c r="H358" s="1144"/>
      <c r="I358" s="1153">
        <v>4</v>
      </c>
      <c r="J358" s="1145">
        <v>6</v>
      </c>
      <c r="K358" s="1146" t="s">
        <v>1319</v>
      </c>
      <c r="L358" s="1146" t="s">
        <v>1320</v>
      </c>
      <c r="M358" s="1153" t="str">
        <f>'[4]INDUK JARINGAN'!K327</f>
        <v>P</v>
      </c>
      <c r="N358" s="1147" t="s">
        <v>1926</v>
      </c>
      <c r="O358" s="1147" t="s">
        <v>1927</v>
      </c>
      <c r="P358" s="1154"/>
    </row>
    <row r="359" spans="2:16" s="1149" customFormat="1" ht="20.100000000000001" customHeight="1">
      <c r="B359" s="1139">
        <f t="shared" si="26"/>
        <v>297</v>
      </c>
      <c r="C359" s="1174">
        <f t="shared" si="26"/>
        <v>297</v>
      </c>
      <c r="D359" s="1184">
        <v>3.028</v>
      </c>
      <c r="E359" s="1176" t="s">
        <v>311</v>
      </c>
      <c r="F359" s="1152">
        <v>0.441</v>
      </c>
      <c r="G359" s="1144">
        <f t="shared" si="25"/>
        <v>0.441</v>
      </c>
      <c r="H359" s="1144"/>
      <c r="I359" s="1153">
        <v>3</v>
      </c>
      <c r="J359" s="1145">
        <v>5</v>
      </c>
      <c r="K359" s="1146" t="s">
        <v>1319</v>
      </c>
      <c r="L359" s="1146" t="s">
        <v>1320</v>
      </c>
      <c r="M359" s="1153" t="str">
        <f>'[4]INDUK JARINGAN'!K328</f>
        <v>K</v>
      </c>
      <c r="N359" s="1147" t="s">
        <v>1918</v>
      </c>
      <c r="O359" s="1147" t="s">
        <v>1928</v>
      </c>
      <c r="P359" s="1154"/>
    </row>
    <row r="360" spans="2:16" s="1149" customFormat="1" ht="21.75" customHeight="1">
      <c r="B360" s="1139">
        <f t="shared" si="26"/>
        <v>298</v>
      </c>
      <c r="C360" s="1174">
        <f t="shared" si="26"/>
        <v>298</v>
      </c>
      <c r="D360" s="1167">
        <v>3.0289999999999999</v>
      </c>
      <c r="E360" s="1176" t="s">
        <v>312</v>
      </c>
      <c r="F360" s="1152">
        <v>1.76</v>
      </c>
      <c r="G360" s="1144">
        <f t="shared" si="25"/>
        <v>1.76</v>
      </c>
      <c r="H360" s="1144"/>
      <c r="I360" s="1153">
        <v>5</v>
      </c>
      <c r="J360" s="1145">
        <v>10</v>
      </c>
      <c r="K360" s="1146" t="s">
        <v>1319</v>
      </c>
      <c r="L360" s="1146" t="s">
        <v>1320</v>
      </c>
      <c r="M360" s="1153" t="str">
        <f>'[4]INDUK JARINGAN'!K329</f>
        <v>P</v>
      </c>
      <c r="N360" s="1147" t="s">
        <v>1929</v>
      </c>
      <c r="O360" s="1147" t="s">
        <v>1930</v>
      </c>
      <c r="P360" s="1154"/>
    </row>
    <row r="361" spans="2:16" s="1149" customFormat="1" ht="27" customHeight="1">
      <c r="B361" s="1139">
        <f t="shared" si="26"/>
        <v>299</v>
      </c>
      <c r="C361" s="1174">
        <f t="shared" si="26"/>
        <v>299</v>
      </c>
      <c r="D361" s="1184">
        <v>3.03</v>
      </c>
      <c r="E361" s="1176" t="s">
        <v>313</v>
      </c>
      <c r="F361" s="1152">
        <v>0.33700000000000002</v>
      </c>
      <c r="G361" s="1144">
        <f t="shared" si="25"/>
        <v>0.33700000000000002</v>
      </c>
      <c r="H361" s="1144"/>
      <c r="I361" s="1153">
        <v>5</v>
      </c>
      <c r="J361" s="1145">
        <v>13</v>
      </c>
      <c r="K361" s="1146" t="s">
        <v>1319</v>
      </c>
      <c r="L361" s="1146" t="s">
        <v>1320</v>
      </c>
      <c r="M361" s="1153" t="str">
        <f>'[4]INDUK JARINGAN'!K330</f>
        <v>P</v>
      </c>
      <c r="N361" s="1147" t="s">
        <v>1931</v>
      </c>
      <c r="O361" s="1147" t="s">
        <v>1932</v>
      </c>
      <c r="P361" s="1154"/>
    </row>
    <row r="362" spans="2:16" s="1149" customFormat="1" ht="27" customHeight="1">
      <c r="B362" s="1139">
        <f t="shared" si="26"/>
        <v>300</v>
      </c>
      <c r="C362" s="1174">
        <f>C361+1</f>
        <v>300</v>
      </c>
      <c r="D362" s="1167">
        <v>3.0310000000000001</v>
      </c>
      <c r="E362" s="1176" t="s">
        <v>314</v>
      </c>
      <c r="F362" s="1152">
        <v>0.93300000000000005</v>
      </c>
      <c r="G362" s="1144">
        <f t="shared" si="25"/>
        <v>0.93300000000000005</v>
      </c>
      <c r="H362" s="1144"/>
      <c r="I362" s="1153">
        <v>10</v>
      </c>
      <c r="J362" s="1145">
        <v>13</v>
      </c>
      <c r="K362" s="1146" t="s">
        <v>1319</v>
      </c>
      <c r="L362" s="1146" t="s">
        <v>1320</v>
      </c>
      <c r="M362" s="1153" t="str">
        <f>'[4]INDUK JARINGAN'!K331</f>
        <v>P</v>
      </c>
      <c r="N362" s="1147" t="s">
        <v>1933</v>
      </c>
      <c r="O362" s="1147" t="s">
        <v>1930</v>
      </c>
      <c r="P362" s="1154"/>
    </row>
    <row r="363" spans="2:16" s="1149" customFormat="1" ht="27.75" customHeight="1">
      <c r="B363" s="1139">
        <f t="shared" si="26"/>
        <v>301</v>
      </c>
      <c r="C363" s="1174">
        <f t="shared" si="26"/>
        <v>301</v>
      </c>
      <c r="D363" s="1184">
        <v>3.032</v>
      </c>
      <c r="E363" s="1176" t="s">
        <v>315</v>
      </c>
      <c r="F363" s="1162">
        <v>0.36499999999999999</v>
      </c>
      <c r="G363" s="1144">
        <f t="shared" si="25"/>
        <v>0.36499999999999999</v>
      </c>
      <c r="H363" s="1144"/>
      <c r="I363" s="1153">
        <v>3</v>
      </c>
      <c r="J363" s="1145">
        <v>6</v>
      </c>
      <c r="K363" s="1205" t="s">
        <v>1319</v>
      </c>
      <c r="L363" s="1205" t="s">
        <v>1320</v>
      </c>
      <c r="M363" s="1153" t="str">
        <f>'[4]INDUK JARINGAN'!K332</f>
        <v>K</v>
      </c>
      <c r="N363" s="1147" t="s">
        <v>1934</v>
      </c>
      <c r="O363" s="1147" t="s">
        <v>1935</v>
      </c>
      <c r="P363" s="1154"/>
    </row>
    <row r="364" spans="2:16" s="1149" customFormat="1" ht="27.75" customHeight="1">
      <c r="B364" s="1139">
        <f t="shared" si="26"/>
        <v>302</v>
      </c>
      <c r="C364" s="1174">
        <f t="shared" si="26"/>
        <v>302</v>
      </c>
      <c r="D364" s="1167">
        <v>3.0329999999999999</v>
      </c>
      <c r="E364" s="1176" t="s">
        <v>316</v>
      </c>
      <c r="F364" s="1152">
        <v>0.54800000000000004</v>
      </c>
      <c r="G364" s="1144">
        <f t="shared" si="25"/>
        <v>0.54800000000000004</v>
      </c>
      <c r="H364" s="1144"/>
      <c r="I364" s="1153">
        <v>10</v>
      </c>
      <c r="J364" s="1145">
        <v>12</v>
      </c>
      <c r="K364" s="1146" t="s">
        <v>1319</v>
      </c>
      <c r="L364" s="1146" t="s">
        <v>1320</v>
      </c>
      <c r="M364" s="1153" t="str">
        <f>'[4]INDUK JARINGAN'!K333</f>
        <v>K</v>
      </c>
      <c r="N364" s="1147" t="s">
        <v>1936</v>
      </c>
      <c r="O364" s="1147" t="s">
        <v>1937</v>
      </c>
      <c r="P364" s="1154"/>
    </row>
    <row r="365" spans="2:16" s="1149" customFormat="1" ht="26.25" customHeight="1">
      <c r="B365" s="1139">
        <f t="shared" si="26"/>
        <v>303</v>
      </c>
      <c r="C365" s="1174">
        <f t="shared" si="26"/>
        <v>303</v>
      </c>
      <c r="D365" s="1184">
        <v>3.0339999999999998</v>
      </c>
      <c r="E365" s="1176" t="s">
        <v>317</v>
      </c>
      <c r="F365" s="1152">
        <v>0.43099999999999999</v>
      </c>
      <c r="G365" s="1144">
        <f t="shared" si="25"/>
        <v>0.43099999999999999</v>
      </c>
      <c r="H365" s="1144"/>
      <c r="I365" s="1153">
        <v>4</v>
      </c>
      <c r="J365" s="1145">
        <v>6</v>
      </c>
      <c r="K365" s="1146" t="s">
        <v>1319</v>
      </c>
      <c r="L365" s="1146" t="s">
        <v>1320</v>
      </c>
      <c r="M365" s="1153" t="str">
        <f>'[4]INDUK JARINGAN'!K334</f>
        <v>K</v>
      </c>
      <c r="N365" s="1147" t="s">
        <v>1935</v>
      </c>
      <c r="O365" s="1147" t="s">
        <v>1938</v>
      </c>
      <c r="P365" s="1154"/>
    </row>
    <row r="366" spans="2:16" s="1149" customFormat="1" ht="26.25" customHeight="1">
      <c r="B366" s="1139">
        <f t="shared" si="26"/>
        <v>304</v>
      </c>
      <c r="C366" s="1174">
        <f>C365+1</f>
        <v>304</v>
      </c>
      <c r="D366" s="1167">
        <v>3.0350000000000001</v>
      </c>
      <c r="E366" s="1176" t="s">
        <v>318</v>
      </c>
      <c r="F366" s="1152">
        <v>1.0629999999999999</v>
      </c>
      <c r="G366" s="1144">
        <f t="shared" si="25"/>
        <v>1.0629999999999999</v>
      </c>
      <c r="H366" s="1144"/>
      <c r="I366" s="1153">
        <v>3</v>
      </c>
      <c r="J366" s="1145">
        <v>4</v>
      </c>
      <c r="K366" s="1146" t="s">
        <v>1319</v>
      </c>
      <c r="L366" s="1146" t="s">
        <v>1320</v>
      </c>
      <c r="M366" s="1153" t="str">
        <f>'[4]INDUK JARINGAN'!K335</f>
        <v>P</v>
      </c>
      <c r="N366" s="1147" t="s">
        <v>1939</v>
      </c>
      <c r="O366" s="1147" t="s">
        <v>1922</v>
      </c>
      <c r="P366" s="1154"/>
    </row>
    <row r="367" spans="2:16" s="1149" customFormat="1" ht="20.100000000000001" customHeight="1">
      <c r="B367" s="1139">
        <f t="shared" si="26"/>
        <v>305</v>
      </c>
      <c r="C367" s="1174">
        <f t="shared" si="26"/>
        <v>305</v>
      </c>
      <c r="D367" s="1184">
        <v>3.036</v>
      </c>
      <c r="E367" s="1176" t="s">
        <v>319</v>
      </c>
      <c r="F367" s="1152">
        <v>0.14899999999999999</v>
      </c>
      <c r="G367" s="1144">
        <f t="shared" si="25"/>
        <v>0.14899999999999999</v>
      </c>
      <c r="H367" s="1144"/>
      <c r="I367" s="1153">
        <v>3</v>
      </c>
      <c r="J367" s="1145">
        <v>3.5</v>
      </c>
      <c r="K367" s="1146" t="s">
        <v>1319</v>
      </c>
      <c r="L367" s="1146" t="s">
        <v>1320</v>
      </c>
      <c r="M367" s="1153" t="str">
        <f>'[4]INDUK JARINGAN'!K336</f>
        <v>K</v>
      </c>
      <c r="N367" s="1147" t="s">
        <v>1940</v>
      </c>
      <c r="O367" s="1147" t="s">
        <v>1934</v>
      </c>
      <c r="P367" s="1154"/>
    </row>
    <row r="368" spans="2:16" s="1149" customFormat="1" ht="20.100000000000001" customHeight="1">
      <c r="B368" s="1139">
        <f>B367+1</f>
        <v>306</v>
      </c>
      <c r="C368" s="1174">
        <f t="shared" ref="C368:C425" si="27">C367+1</f>
        <v>306</v>
      </c>
      <c r="D368" s="1167">
        <v>3.0369999999999999</v>
      </c>
      <c r="E368" s="1176" t="s">
        <v>320</v>
      </c>
      <c r="F368" s="1152">
        <v>0.17199999999999999</v>
      </c>
      <c r="G368" s="1144">
        <f t="shared" si="25"/>
        <v>0.17199999999999999</v>
      </c>
      <c r="H368" s="1144"/>
      <c r="I368" s="1153">
        <v>3</v>
      </c>
      <c r="J368" s="1145">
        <v>4</v>
      </c>
      <c r="K368" s="1146" t="s">
        <v>1319</v>
      </c>
      <c r="L368" s="1146" t="s">
        <v>1320</v>
      </c>
      <c r="M368" s="1153" t="str">
        <f>'[4]INDUK JARINGAN'!K337</f>
        <v>K</v>
      </c>
      <c r="N368" s="1147" t="s">
        <v>1940</v>
      </c>
      <c r="O368" s="1147" t="s">
        <v>1941</v>
      </c>
      <c r="P368" s="1154"/>
    </row>
    <row r="369" spans="2:18" s="1149" customFormat="1" ht="27" customHeight="1">
      <c r="B369" s="1139">
        <f t="shared" ref="B369:B381" si="28">B368+1</f>
        <v>307</v>
      </c>
      <c r="C369" s="1174">
        <f t="shared" si="27"/>
        <v>307</v>
      </c>
      <c r="D369" s="1184">
        <v>3.0379999999999998</v>
      </c>
      <c r="E369" s="1176" t="s">
        <v>321</v>
      </c>
      <c r="F369" s="1152">
        <v>0.22</v>
      </c>
      <c r="G369" s="1144">
        <f t="shared" si="25"/>
        <v>0.22</v>
      </c>
      <c r="H369" s="1144"/>
      <c r="I369" s="1153">
        <v>3</v>
      </c>
      <c r="J369" s="1145">
        <v>3.5</v>
      </c>
      <c r="K369" s="1146" t="s">
        <v>1319</v>
      </c>
      <c r="L369" s="1146" t="s">
        <v>1320</v>
      </c>
      <c r="M369" s="1153" t="str">
        <f>'[4]INDUK JARINGAN'!K338</f>
        <v>K</v>
      </c>
      <c r="N369" s="1147" t="s">
        <v>1942</v>
      </c>
      <c r="O369" s="1147" t="s">
        <v>1941</v>
      </c>
      <c r="P369" s="1154"/>
    </row>
    <row r="370" spans="2:18" s="1149" customFormat="1" ht="20.100000000000001" customHeight="1">
      <c r="B370" s="1139">
        <f t="shared" si="28"/>
        <v>308</v>
      </c>
      <c r="C370" s="1174">
        <f t="shared" si="27"/>
        <v>308</v>
      </c>
      <c r="D370" s="1167">
        <v>3.0390000000000001</v>
      </c>
      <c r="E370" s="1176" t="s">
        <v>322</v>
      </c>
      <c r="F370" s="1152">
        <v>0.14299999999999999</v>
      </c>
      <c r="G370" s="1144">
        <f t="shared" si="25"/>
        <v>0.14299999999999999</v>
      </c>
      <c r="H370" s="1144"/>
      <c r="I370" s="1153">
        <v>3</v>
      </c>
      <c r="J370" s="1145">
        <v>5</v>
      </c>
      <c r="K370" s="1146" t="s">
        <v>1319</v>
      </c>
      <c r="L370" s="1146" t="s">
        <v>1320</v>
      </c>
      <c r="M370" s="1153" t="str">
        <f>'[4]INDUK JARINGAN'!K339</f>
        <v>K</v>
      </c>
      <c r="N370" s="1147" t="s">
        <v>1940</v>
      </c>
      <c r="O370" s="1147" t="s">
        <v>1943</v>
      </c>
      <c r="P370" s="1154"/>
    </row>
    <row r="371" spans="2:18" s="1149" customFormat="1" ht="29.25" customHeight="1">
      <c r="B371" s="1139">
        <f t="shared" si="28"/>
        <v>309</v>
      </c>
      <c r="C371" s="1174">
        <f t="shared" si="27"/>
        <v>309</v>
      </c>
      <c r="D371" s="1184">
        <v>3.04</v>
      </c>
      <c r="E371" s="1176" t="s">
        <v>323</v>
      </c>
      <c r="F371" s="1152">
        <v>0.13600000000000001</v>
      </c>
      <c r="G371" s="1144">
        <f t="shared" si="25"/>
        <v>0.13600000000000001</v>
      </c>
      <c r="H371" s="1144"/>
      <c r="I371" s="1153">
        <v>2.5</v>
      </c>
      <c r="J371" s="1145">
        <v>4</v>
      </c>
      <c r="K371" s="1146" t="s">
        <v>1319</v>
      </c>
      <c r="L371" s="1146" t="s">
        <v>1320</v>
      </c>
      <c r="M371" s="1153" t="str">
        <f>'[4]INDUK JARINGAN'!K340</f>
        <v>K</v>
      </c>
      <c r="N371" s="1147" t="s">
        <v>1942</v>
      </c>
      <c r="O371" s="1147" t="s">
        <v>1943</v>
      </c>
      <c r="P371" s="1154"/>
    </row>
    <row r="372" spans="2:18" s="1149" customFormat="1" ht="27" customHeight="1">
      <c r="B372" s="1139">
        <f t="shared" si="28"/>
        <v>310</v>
      </c>
      <c r="C372" s="1174">
        <f t="shared" si="27"/>
        <v>310</v>
      </c>
      <c r="D372" s="1167">
        <v>3.0409999999999999</v>
      </c>
      <c r="E372" s="1176" t="s">
        <v>324</v>
      </c>
      <c r="F372" s="1152">
        <v>1.071</v>
      </c>
      <c r="G372" s="1144">
        <f t="shared" si="25"/>
        <v>1.071</v>
      </c>
      <c r="H372" s="1144"/>
      <c r="I372" s="1153">
        <v>3.5</v>
      </c>
      <c r="J372" s="1145">
        <v>6</v>
      </c>
      <c r="K372" s="1146" t="s">
        <v>1319</v>
      </c>
      <c r="L372" s="1146" t="s">
        <v>1320</v>
      </c>
      <c r="M372" s="1153" t="str">
        <f>'[4]INDUK JARINGAN'!K341</f>
        <v>P</v>
      </c>
      <c r="N372" s="1147" t="s">
        <v>1944</v>
      </c>
      <c r="O372" s="1147" t="s">
        <v>1945</v>
      </c>
      <c r="P372" s="1154"/>
    </row>
    <row r="373" spans="2:18" s="1149" customFormat="1" ht="20.100000000000001" customHeight="1">
      <c r="B373" s="1139">
        <f t="shared" si="28"/>
        <v>311</v>
      </c>
      <c r="C373" s="1174">
        <f t="shared" si="27"/>
        <v>311</v>
      </c>
      <c r="D373" s="1184">
        <v>3.0419999999999998</v>
      </c>
      <c r="E373" s="1176" t="s">
        <v>325</v>
      </c>
      <c r="F373" s="1152">
        <v>0.47</v>
      </c>
      <c r="G373" s="1144">
        <f t="shared" si="25"/>
        <v>0.47</v>
      </c>
      <c r="H373" s="1144"/>
      <c r="I373" s="1153">
        <v>3</v>
      </c>
      <c r="J373" s="1145">
        <v>5.5</v>
      </c>
      <c r="K373" s="1146" t="s">
        <v>1319</v>
      </c>
      <c r="L373" s="1146" t="s">
        <v>1320</v>
      </c>
      <c r="M373" s="1153" t="str">
        <f>'[4]INDUK JARINGAN'!K342</f>
        <v>P</v>
      </c>
      <c r="N373" s="1147" t="s">
        <v>1931</v>
      </c>
      <c r="O373" s="1147" t="s">
        <v>1946</v>
      </c>
      <c r="P373" s="1154"/>
    </row>
    <row r="374" spans="2:18" s="1149" customFormat="1" ht="27.75" customHeight="1">
      <c r="B374" s="1139">
        <f t="shared" si="28"/>
        <v>312</v>
      </c>
      <c r="C374" s="1174">
        <f t="shared" si="27"/>
        <v>312</v>
      </c>
      <c r="D374" s="1167">
        <v>3.0430000000000001</v>
      </c>
      <c r="E374" s="1176" t="s">
        <v>326</v>
      </c>
      <c r="F374" s="1152">
        <v>4.1500000000000004</v>
      </c>
      <c r="G374" s="1144">
        <f t="shared" si="25"/>
        <v>4.1500000000000004</v>
      </c>
      <c r="H374" s="1144"/>
      <c r="I374" s="1153">
        <v>6</v>
      </c>
      <c r="J374" s="1145">
        <v>7.5</v>
      </c>
      <c r="K374" s="1146" t="s">
        <v>1319</v>
      </c>
      <c r="L374" s="1146" t="s">
        <v>1320</v>
      </c>
      <c r="M374" s="1153" t="str">
        <f>'[4]INDUK JARINGAN'!K343</f>
        <v>K</v>
      </c>
      <c r="N374" s="1147" t="s">
        <v>1937</v>
      </c>
      <c r="O374" s="1147" t="s">
        <v>1947</v>
      </c>
      <c r="P374" s="1154"/>
    </row>
    <row r="375" spans="2:18" s="1149" customFormat="1" ht="28.5" customHeight="1">
      <c r="B375" s="1139">
        <f t="shared" si="28"/>
        <v>313</v>
      </c>
      <c r="C375" s="1174">
        <f t="shared" si="27"/>
        <v>313</v>
      </c>
      <c r="D375" s="1184">
        <v>3.044</v>
      </c>
      <c r="E375" s="1176" t="s">
        <v>327</v>
      </c>
      <c r="F375" s="1152">
        <v>2.4809999999999999</v>
      </c>
      <c r="G375" s="1144">
        <f t="shared" si="25"/>
        <v>2.4809999999999999</v>
      </c>
      <c r="H375" s="1144"/>
      <c r="I375" s="1153">
        <v>4</v>
      </c>
      <c r="J375" s="1145">
        <v>7</v>
      </c>
      <c r="K375" s="1146" t="s">
        <v>1319</v>
      </c>
      <c r="L375" s="1146" t="s">
        <v>1320</v>
      </c>
      <c r="M375" s="1153" t="str">
        <f>'[4]INDUK JARINGAN'!K344</f>
        <v>P</v>
      </c>
      <c r="N375" s="1147" t="s">
        <v>1948</v>
      </c>
      <c r="O375" s="1147" t="s">
        <v>1949</v>
      </c>
      <c r="P375" s="1154"/>
    </row>
    <row r="376" spans="2:18" s="1149" customFormat="1" ht="28.5" customHeight="1">
      <c r="B376" s="1139">
        <f t="shared" si="28"/>
        <v>314</v>
      </c>
      <c r="C376" s="1174">
        <f t="shared" si="27"/>
        <v>314</v>
      </c>
      <c r="D376" s="1167">
        <v>3.0449999999999999</v>
      </c>
      <c r="E376" s="1176" t="s">
        <v>328</v>
      </c>
      <c r="F376" s="1164">
        <v>2</v>
      </c>
      <c r="G376" s="1144">
        <f t="shared" si="25"/>
        <v>2</v>
      </c>
      <c r="H376" s="1144"/>
      <c r="I376" s="1153">
        <v>3</v>
      </c>
      <c r="J376" s="1145">
        <v>6</v>
      </c>
      <c r="K376" s="1146" t="s">
        <v>1319</v>
      </c>
      <c r="L376" s="1146" t="s">
        <v>1320</v>
      </c>
      <c r="M376" s="1153" t="str">
        <f>'[4]INDUK JARINGAN'!K345</f>
        <v>K</v>
      </c>
      <c r="N376" s="1147" t="s">
        <v>1950</v>
      </c>
      <c r="O376" s="1147" t="s">
        <v>1951</v>
      </c>
      <c r="P376" s="1154"/>
      <c r="R376" s="1149" t="s">
        <v>1952</v>
      </c>
    </row>
    <row r="377" spans="2:18" s="1149" customFormat="1" ht="27.75" customHeight="1">
      <c r="B377" s="1139">
        <f t="shared" si="28"/>
        <v>315</v>
      </c>
      <c r="C377" s="1174">
        <f t="shared" si="27"/>
        <v>315</v>
      </c>
      <c r="D377" s="1184">
        <v>3.0459999999999998</v>
      </c>
      <c r="E377" s="1176" t="s">
        <v>329</v>
      </c>
      <c r="F377" s="1164">
        <v>7.9000000000000001E-2</v>
      </c>
      <c r="G377" s="1144">
        <f t="shared" si="25"/>
        <v>7.9000000000000001E-2</v>
      </c>
      <c r="H377" s="1144"/>
      <c r="I377" s="1153">
        <v>3</v>
      </c>
      <c r="J377" s="1145">
        <v>4.5</v>
      </c>
      <c r="K377" s="1146" t="s">
        <v>1319</v>
      </c>
      <c r="L377" s="1146" t="s">
        <v>1320</v>
      </c>
      <c r="M377" s="1153" t="str">
        <f>'[4]INDUK JARINGAN'!K346</f>
        <v>P</v>
      </c>
      <c r="N377" s="1147" t="s">
        <v>1953</v>
      </c>
      <c r="O377" s="1147" t="s">
        <v>1954</v>
      </c>
      <c r="P377" s="1154"/>
      <c r="R377" s="1149" t="s">
        <v>1955</v>
      </c>
    </row>
    <row r="378" spans="2:18" s="1149" customFormat="1" ht="20.100000000000001" customHeight="1">
      <c r="B378" s="1139">
        <f t="shared" si="28"/>
        <v>316</v>
      </c>
      <c r="C378" s="1174">
        <f t="shared" si="27"/>
        <v>316</v>
      </c>
      <c r="D378" s="1167">
        <v>3.0470000000000002</v>
      </c>
      <c r="E378" s="1176" t="s">
        <v>1289</v>
      </c>
      <c r="F378" s="1179">
        <v>1.3</v>
      </c>
      <c r="G378" s="1144">
        <f t="shared" si="25"/>
        <v>1.3</v>
      </c>
      <c r="H378" s="1144"/>
      <c r="I378" s="1153">
        <v>3</v>
      </c>
      <c r="J378" s="1145"/>
      <c r="K378" s="1146" t="s">
        <v>1319</v>
      </c>
      <c r="L378" s="1146" t="s">
        <v>1320</v>
      </c>
      <c r="M378" s="1153" t="str">
        <f>'[4]INDUK JARINGAN'!K347</f>
        <v>K</v>
      </c>
      <c r="N378" s="1147" t="s">
        <v>1956</v>
      </c>
      <c r="O378" s="1147" t="s">
        <v>1957</v>
      </c>
      <c r="P378" s="1154"/>
    </row>
    <row r="379" spans="2:18" s="1149" customFormat="1" ht="27" customHeight="1">
      <c r="B379" s="1139">
        <f t="shared" si="28"/>
        <v>317</v>
      </c>
      <c r="C379" s="1174">
        <f t="shared" si="27"/>
        <v>317</v>
      </c>
      <c r="D379" s="1184">
        <v>3.048</v>
      </c>
      <c r="E379" s="1176" t="s">
        <v>330</v>
      </c>
      <c r="F379" s="1179">
        <v>2.52</v>
      </c>
      <c r="G379" s="1144">
        <f>F379</f>
        <v>2.52</v>
      </c>
      <c r="H379" s="1144"/>
      <c r="I379" s="1153">
        <v>3.5</v>
      </c>
      <c r="J379" s="1145">
        <v>5</v>
      </c>
      <c r="K379" s="1146" t="s">
        <v>1319</v>
      </c>
      <c r="L379" s="1146" t="s">
        <v>1320</v>
      </c>
      <c r="M379" s="1153" t="str">
        <f>'[4]INDUK JARINGAN'!K348</f>
        <v>K</v>
      </c>
      <c r="N379" s="1147" t="s">
        <v>1958</v>
      </c>
      <c r="O379" s="1147" t="s">
        <v>1959</v>
      </c>
      <c r="P379" s="1154"/>
    </row>
    <row r="380" spans="2:18" s="1149" customFormat="1" ht="27.75" customHeight="1">
      <c r="B380" s="1139">
        <f t="shared" si="28"/>
        <v>318</v>
      </c>
      <c r="C380" s="1174">
        <f t="shared" si="27"/>
        <v>318</v>
      </c>
      <c r="D380" s="1167">
        <v>3.0489999999999999</v>
      </c>
      <c r="E380" s="1176" t="s">
        <v>331</v>
      </c>
      <c r="F380" s="1179">
        <v>1.57</v>
      </c>
      <c r="G380" s="1144">
        <f>F380</f>
        <v>1.57</v>
      </c>
      <c r="H380" s="1144"/>
      <c r="I380" s="1153">
        <v>3.5</v>
      </c>
      <c r="J380" s="1145">
        <v>5</v>
      </c>
      <c r="K380" s="1146" t="s">
        <v>1319</v>
      </c>
      <c r="L380" s="1146" t="s">
        <v>1320</v>
      </c>
      <c r="M380" s="1153" t="str">
        <f>'[4]INDUK JARINGAN'!K349</f>
        <v>P</v>
      </c>
      <c r="N380" s="1147" t="s">
        <v>1960</v>
      </c>
      <c r="O380" s="1147" t="s">
        <v>1957</v>
      </c>
      <c r="P380" s="1154"/>
    </row>
    <row r="381" spans="2:18" s="1149" customFormat="1" ht="26.25" customHeight="1">
      <c r="B381" s="1139">
        <f t="shared" si="28"/>
        <v>319</v>
      </c>
      <c r="C381" s="1174">
        <f t="shared" si="27"/>
        <v>319</v>
      </c>
      <c r="D381" s="1184">
        <v>3.05</v>
      </c>
      <c r="E381" s="1176" t="s">
        <v>332</v>
      </c>
      <c r="F381" s="1179">
        <v>0.42599999999999999</v>
      </c>
      <c r="G381" s="1144">
        <f>F381</f>
        <v>0.42599999999999999</v>
      </c>
      <c r="H381" s="1144"/>
      <c r="I381" s="1153">
        <v>3.5</v>
      </c>
      <c r="J381" s="1145">
        <v>5</v>
      </c>
      <c r="K381" s="1146" t="s">
        <v>1319</v>
      </c>
      <c r="L381" s="1146" t="s">
        <v>1320</v>
      </c>
      <c r="M381" s="1153" t="str">
        <f>'[4]INDUK JARINGAN'!K350</f>
        <v>K</v>
      </c>
      <c r="N381" s="1147" t="s">
        <v>1961</v>
      </c>
      <c r="O381" s="1147" t="s">
        <v>1962</v>
      </c>
      <c r="P381" s="1154"/>
    </row>
    <row r="382" spans="2:18" s="1149" customFormat="1" ht="20.100000000000001" customHeight="1">
      <c r="B382" s="1139"/>
      <c r="C382" s="1166"/>
      <c r="D382" s="1167"/>
      <c r="E382" s="1151"/>
      <c r="F382" s="1181"/>
      <c r="G382" s="1144"/>
      <c r="H382" s="1144"/>
      <c r="I382" s="1153"/>
      <c r="J382" s="1145"/>
      <c r="K382" s="1146"/>
      <c r="L382" s="1146"/>
      <c r="M382" s="1153"/>
      <c r="N382" s="1147"/>
      <c r="O382" s="1147"/>
      <c r="P382" s="1154"/>
    </row>
    <row r="383" spans="2:18" s="1149" customFormat="1" ht="20.100000000000001" customHeight="1">
      <c r="B383" s="1139"/>
      <c r="C383" s="1132" t="s">
        <v>1963</v>
      </c>
      <c r="D383" s="1167"/>
      <c r="E383" s="1151"/>
      <c r="F383" s="1169">
        <f>SUM(F384:F393)</f>
        <v>37.097000000000001</v>
      </c>
      <c r="G383" s="1170">
        <f t="shared" ref="G383:G393" si="29">F383</f>
        <v>37.097000000000001</v>
      </c>
      <c r="H383" s="1170"/>
      <c r="I383" s="1171"/>
      <c r="J383" s="1172"/>
      <c r="K383" s="1146"/>
      <c r="L383" s="1146"/>
      <c r="M383" s="1153"/>
      <c r="N383" s="1147"/>
      <c r="O383" s="1147"/>
      <c r="P383" s="1173"/>
      <c r="Q383" s="1194"/>
    </row>
    <row r="384" spans="2:18" s="1149" customFormat="1" ht="27" customHeight="1">
      <c r="B384" s="1139">
        <f>B381+1</f>
        <v>320</v>
      </c>
      <c r="C384" s="1174">
        <f>C381+1</f>
        <v>320</v>
      </c>
      <c r="D384" s="1184">
        <v>3.0510000000000002</v>
      </c>
      <c r="E384" s="1151" t="s">
        <v>333</v>
      </c>
      <c r="F384" s="1152">
        <v>4.6719999999999997</v>
      </c>
      <c r="G384" s="1144">
        <f t="shared" si="29"/>
        <v>4.6719999999999997</v>
      </c>
      <c r="H384" s="1144"/>
      <c r="I384" s="1153">
        <v>3.5</v>
      </c>
      <c r="J384" s="1145">
        <v>4.5</v>
      </c>
      <c r="K384" s="1146" t="s">
        <v>1319</v>
      </c>
      <c r="L384" s="1146" t="s">
        <v>1320</v>
      </c>
      <c r="M384" s="1153" t="str">
        <f>'[4]INDUK JARINGAN'!K353</f>
        <v>K</v>
      </c>
      <c r="N384" s="1147" t="s">
        <v>1964</v>
      </c>
      <c r="O384" s="1147" t="s">
        <v>1965</v>
      </c>
      <c r="P384" s="1154"/>
      <c r="R384" s="1149" t="s">
        <v>1966</v>
      </c>
    </row>
    <row r="385" spans="2:18" s="1149" customFormat="1" ht="20.100000000000001" customHeight="1">
      <c r="B385" s="1139">
        <f>B384+1</f>
        <v>321</v>
      </c>
      <c r="C385" s="1174">
        <f t="shared" si="27"/>
        <v>321</v>
      </c>
      <c r="D385" s="1184">
        <v>3.052</v>
      </c>
      <c r="E385" s="1151" t="s">
        <v>334</v>
      </c>
      <c r="F385" s="1152">
        <v>4.1310000000000002</v>
      </c>
      <c r="G385" s="1144">
        <f t="shared" si="29"/>
        <v>4.1310000000000002</v>
      </c>
      <c r="H385" s="1144"/>
      <c r="I385" s="1153">
        <v>4</v>
      </c>
      <c r="J385" s="1145">
        <v>5.5</v>
      </c>
      <c r="K385" s="1146" t="s">
        <v>1319</v>
      </c>
      <c r="L385" s="1146" t="s">
        <v>1320</v>
      </c>
      <c r="M385" s="1153" t="str">
        <f>'[4]INDUK JARINGAN'!K354</f>
        <v>K</v>
      </c>
      <c r="N385" s="1147" t="s">
        <v>1967</v>
      </c>
      <c r="O385" s="1147" t="s">
        <v>1968</v>
      </c>
      <c r="P385" s="1154"/>
    </row>
    <row r="386" spans="2:18" s="1149" customFormat="1" ht="20.100000000000001" customHeight="1">
      <c r="B386" s="1139">
        <f t="shared" ref="B386:B392" si="30">B385+1</f>
        <v>322</v>
      </c>
      <c r="C386" s="1174">
        <f>C385+1</f>
        <v>322</v>
      </c>
      <c r="D386" s="1184">
        <v>3.0529999999999999</v>
      </c>
      <c r="E386" s="1151" t="s">
        <v>335</v>
      </c>
      <c r="F386" s="1152">
        <v>5.87</v>
      </c>
      <c r="G386" s="1144">
        <f t="shared" si="29"/>
        <v>5.87</v>
      </c>
      <c r="H386" s="1144"/>
      <c r="I386" s="1153">
        <v>5</v>
      </c>
      <c r="J386" s="1145">
        <v>7</v>
      </c>
      <c r="K386" s="1146" t="s">
        <v>1969</v>
      </c>
      <c r="L386" s="1146" t="s">
        <v>1320</v>
      </c>
      <c r="M386" s="1153" t="str">
        <f>'[4]INDUK JARINGAN'!K355</f>
        <v>K</v>
      </c>
      <c r="N386" s="1147" t="s">
        <v>1970</v>
      </c>
      <c r="O386" s="1147" t="s">
        <v>1968</v>
      </c>
      <c r="P386" s="1154"/>
    </row>
    <row r="387" spans="2:18" s="1149" customFormat="1" ht="28.5" customHeight="1">
      <c r="B387" s="1139">
        <f t="shared" si="30"/>
        <v>323</v>
      </c>
      <c r="C387" s="1174">
        <f t="shared" si="27"/>
        <v>323</v>
      </c>
      <c r="D387" s="1184">
        <v>3.0539999999999998</v>
      </c>
      <c r="E387" s="1151" t="s">
        <v>336</v>
      </c>
      <c r="F387" s="1152">
        <v>5.2089999999999996</v>
      </c>
      <c r="G387" s="1144">
        <f t="shared" si="29"/>
        <v>5.2089999999999996</v>
      </c>
      <c r="H387" s="1144"/>
      <c r="I387" s="1153">
        <v>4</v>
      </c>
      <c r="J387" s="1145">
        <v>6</v>
      </c>
      <c r="K387" s="1146" t="s">
        <v>1319</v>
      </c>
      <c r="L387" s="1146" t="s">
        <v>1320</v>
      </c>
      <c r="M387" s="1153" t="str">
        <f>'[4]INDUK JARINGAN'!K356</f>
        <v>K</v>
      </c>
      <c r="N387" s="1147" t="s">
        <v>1971</v>
      </c>
      <c r="O387" s="1147" t="s">
        <v>1972</v>
      </c>
      <c r="P387" s="1154"/>
    </row>
    <row r="388" spans="2:18" s="1149" customFormat="1" ht="28.5" customHeight="1">
      <c r="B388" s="1139">
        <f t="shared" si="30"/>
        <v>324</v>
      </c>
      <c r="C388" s="1174">
        <f t="shared" si="27"/>
        <v>324</v>
      </c>
      <c r="D388" s="1184">
        <v>3.0550000000000002</v>
      </c>
      <c r="E388" s="1151" t="s">
        <v>337</v>
      </c>
      <c r="F388" s="1152">
        <v>3.8149999999999999</v>
      </c>
      <c r="G388" s="1144">
        <f t="shared" si="29"/>
        <v>3.8149999999999999</v>
      </c>
      <c r="H388" s="1144"/>
      <c r="I388" s="1153">
        <v>4</v>
      </c>
      <c r="J388" s="1145">
        <v>4.5</v>
      </c>
      <c r="K388" s="1146" t="s">
        <v>1319</v>
      </c>
      <c r="L388" s="1146" t="s">
        <v>1320</v>
      </c>
      <c r="M388" s="1153" t="str">
        <f>'[4]INDUK JARINGAN'!K357</f>
        <v>K</v>
      </c>
      <c r="N388" s="1147" t="s">
        <v>1973</v>
      </c>
      <c r="O388" s="1147" t="s">
        <v>1974</v>
      </c>
      <c r="P388" s="1154"/>
      <c r="R388" s="1149" t="s">
        <v>1975</v>
      </c>
    </row>
    <row r="389" spans="2:18" s="1149" customFormat="1" ht="27" customHeight="1">
      <c r="B389" s="1139">
        <f t="shared" si="30"/>
        <v>325</v>
      </c>
      <c r="C389" s="1174">
        <f t="shared" si="27"/>
        <v>325</v>
      </c>
      <c r="D389" s="1184">
        <v>3.056</v>
      </c>
      <c r="E389" s="1151" t="s">
        <v>338</v>
      </c>
      <c r="F389" s="1152">
        <v>4.3929999999999998</v>
      </c>
      <c r="G389" s="1144">
        <f t="shared" si="29"/>
        <v>4.3929999999999998</v>
      </c>
      <c r="H389" s="1144"/>
      <c r="I389" s="1153">
        <v>4</v>
      </c>
      <c r="J389" s="1145">
        <v>5</v>
      </c>
      <c r="K389" s="1146" t="s">
        <v>1319</v>
      </c>
      <c r="L389" s="1146" t="s">
        <v>1320</v>
      </c>
      <c r="M389" s="1153" t="str">
        <f>'[4]INDUK JARINGAN'!K358</f>
        <v>K</v>
      </c>
      <c r="N389" s="1147" t="s">
        <v>1947</v>
      </c>
      <c r="O389" s="1147" t="s">
        <v>1976</v>
      </c>
      <c r="P389" s="1154"/>
      <c r="R389" s="1149" t="s">
        <v>1977</v>
      </c>
    </row>
    <row r="390" spans="2:18" s="1149" customFormat="1" ht="20.100000000000001" customHeight="1">
      <c r="B390" s="1139">
        <f t="shared" si="30"/>
        <v>326</v>
      </c>
      <c r="C390" s="1174">
        <f t="shared" si="27"/>
        <v>326</v>
      </c>
      <c r="D390" s="1184">
        <v>3.0569999999999999</v>
      </c>
      <c r="E390" s="1151" t="s">
        <v>339</v>
      </c>
      <c r="F390" s="1152">
        <v>1.6850000000000001</v>
      </c>
      <c r="G390" s="1144">
        <f t="shared" si="29"/>
        <v>1.6850000000000001</v>
      </c>
      <c r="H390" s="1144"/>
      <c r="I390" s="1153">
        <v>4</v>
      </c>
      <c r="J390" s="1145">
        <v>5</v>
      </c>
      <c r="K390" s="1146" t="s">
        <v>1319</v>
      </c>
      <c r="L390" s="1146" t="s">
        <v>1320</v>
      </c>
      <c r="M390" s="1153" t="str">
        <f>'[4]INDUK JARINGAN'!K359</f>
        <v>K</v>
      </c>
      <c r="N390" s="1147" t="s">
        <v>1978</v>
      </c>
      <c r="O390" s="1147" t="s">
        <v>1979</v>
      </c>
      <c r="P390" s="1154"/>
    </row>
    <row r="391" spans="2:18" s="1149" customFormat="1" ht="27.75" customHeight="1">
      <c r="B391" s="1139">
        <f t="shared" si="30"/>
        <v>327</v>
      </c>
      <c r="C391" s="1174">
        <f t="shared" si="27"/>
        <v>327</v>
      </c>
      <c r="D391" s="1184">
        <v>3.0579999999999998</v>
      </c>
      <c r="E391" s="1151" t="s">
        <v>340</v>
      </c>
      <c r="F391" s="1206">
        <v>3.7</v>
      </c>
      <c r="G391" s="1144">
        <f t="shared" si="29"/>
        <v>3.7</v>
      </c>
      <c r="H391" s="1144"/>
      <c r="I391" s="1153">
        <v>4</v>
      </c>
      <c r="J391" s="1145">
        <v>5</v>
      </c>
      <c r="K391" s="1146" t="s">
        <v>1319</v>
      </c>
      <c r="L391" s="1146" t="s">
        <v>1320</v>
      </c>
      <c r="M391" s="1153" t="str">
        <f>'[4]INDUK JARINGAN'!K360</f>
        <v>K</v>
      </c>
      <c r="N391" s="1147" t="s">
        <v>1980</v>
      </c>
      <c r="O391" s="1147" t="s">
        <v>1981</v>
      </c>
      <c r="P391" s="1154"/>
      <c r="R391" s="1149" t="s">
        <v>1982</v>
      </c>
    </row>
    <row r="392" spans="2:18" s="1149" customFormat="1" ht="26.25" customHeight="1">
      <c r="B392" s="1139">
        <f t="shared" si="30"/>
        <v>328</v>
      </c>
      <c r="C392" s="1174">
        <f t="shared" si="27"/>
        <v>328</v>
      </c>
      <c r="D392" s="1184">
        <v>3.0590000000000002</v>
      </c>
      <c r="E392" s="1151" t="s">
        <v>341</v>
      </c>
      <c r="F392" s="1206">
        <v>0.92200000000000004</v>
      </c>
      <c r="G392" s="1144">
        <f t="shared" si="29"/>
        <v>0.92200000000000004</v>
      </c>
      <c r="H392" s="1144"/>
      <c r="I392" s="1153">
        <v>4</v>
      </c>
      <c r="J392" s="1145">
        <v>5</v>
      </c>
      <c r="K392" s="1146" t="s">
        <v>1319</v>
      </c>
      <c r="L392" s="1146" t="s">
        <v>1320</v>
      </c>
      <c r="M392" s="1153" t="str">
        <f>'[4]INDUK JARINGAN'!K361</f>
        <v>K</v>
      </c>
      <c r="N392" s="1147" t="s">
        <v>1983</v>
      </c>
      <c r="O392" s="1147" t="s">
        <v>1984</v>
      </c>
      <c r="P392" s="1154"/>
    </row>
    <row r="393" spans="2:18" s="1149" customFormat="1" ht="28.5" customHeight="1">
      <c r="B393" s="1139">
        <f>B392+1</f>
        <v>329</v>
      </c>
      <c r="C393" s="1174">
        <f>C392+1</f>
        <v>329</v>
      </c>
      <c r="D393" s="1184">
        <v>3.06</v>
      </c>
      <c r="E393" s="1151" t="s">
        <v>342</v>
      </c>
      <c r="F393" s="1188">
        <v>2.7</v>
      </c>
      <c r="G393" s="1144">
        <f t="shared" si="29"/>
        <v>2.7</v>
      </c>
      <c r="H393" s="1144"/>
      <c r="I393" s="1153">
        <v>3</v>
      </c>
      <c r="J393" s="1145">
        <v>5</v>
      </c>
      <c r="K393" s="1146" t="s">
        <v>1319</v>
      </c>
      <c r="L393" s="1146" t="s">
        <v>1320</v>
      </c>
      <c r="M393" s="1153" t="str">
        <f>'[4]INDUK JARINGAN'!K362</f>
        <v>K</v>
      </c>
      <c r="N393" s="1147" t="s">
        <v>1985</v>
      </c>
      <c r="O393" s="1147" t="s">
        <v>1986</v>
      </c>
      <c r="P393" s="1154"/>
    </row>
    <row r="394" spans="2:18" s="1149" customFormat="1" ht="20.100000000000001" customHeight="1">
      <c r="B394" s="1139"/>
      <c r="C394" s="1166"/>
      <c r="D394" s="1167"/>
      <c r="E394" s="1151"/>
      <c r="F394" s="1207"/>
      <c r="G394" s="1144"/>
      <c r="H394" s="1144"/>
      <c r="I394" s="1153"/>
      <c r="J394" s="1145"/>
      <c r="K394" s="1146"/>
      <c r="L394" s="1146"/>
      <c r="M394" s="1153"/>
      <c r="N394" s="1147"/>
      <c r="O394" s="1147"/>
      <c r="P394" s="1154"/>
    </row>
    <row r="395" spans="2:18" s="1149" customFormat="1" ht="20.100000000000001" customHeight="1">
      <c r="B395" s="1139"/>
      <c r="C395" s="1132" t="s">
        <v>1987</v>
      </c>
      <c r="D395" s="1167"/>
      <c r="E395" s="1151"/>
      <c r="F395" s="1169">
        <f>SUM(F396:F406)</f>
        <v>44.014999999999993</v>
      </c>
      <c r="G395" s="1170">
        <f t="shared" ref="G395:G405" si="31">F395</f>
        <v>44.014999999999993</v>
      </c>
      <c r="H395" s="1170"/>
      <c r="I395" s="1153"/>
      <c r="J395" s="1145"/>
      <c r="K395" s="1146"/>
      <c r="L395" s="1146"/>
      <c r="M395" s="1153"/>
      <c r="N395" s="1147"/>
      <c r="O395" s="1147"/>
      <c r="P395" s="1208"/>
      <c r="Q395" s="1194"/>
    </row>
    <row r="396" spans="2:18" s="1149" customFormat="1" ht="20.100000000000001" customHeight="1">
      <c r="B396" s="1139">
        <f>B393+1</f>
        <v>330</v>
      </c>
      <c r="C396" s="1174">
        <f>C393+1</f>
        <v>330</v>
      </c>
      <c r="D396" s="1184">
        <v>3.0609999999999999</v>
      </c>
      <c r="E396" s="1176" t="s">
        <v>343</v>
      </c>
      <c r="F396" s="1152">
        <v>1.8859999999999999</v>
      </c>
      <c r="G396" s="1144">
        <f t="shared" si="31"/>
        <v>1.8859999999999999</v>
      </c>
      <c r="H396" s="1144"/>
      <c r="I396" s="1157">
        <v>5</v>
      </c>
      <c r="J396" s="1145">
        <v>7</v>
      </c>
      <c r="K396" s="1159" t="s">
        <v>1319</v>
      </c>
      <c r="L396" s="1159" t="s">
        <v>1320</v>
      </c>
      <c r="M396" s="1157" t="str">
        <f>'[4]INDUK JARINGAN'!K365</f>
        <v>P</v>
      </c>
      <c r="N396" s="1147" t="s">
        <v>1988</v>
      </c>
      <c r="O396" s="1147" t="s">
        <v>1989</v>
      </c>
      <c r="P396" s="1154"/>
    </row>
    <row r="397" spans="2:18" s="1149" customFormat="1" ht="20.100000000000001" customHeight="1">
      <c r="B397" s="1139">
        <f>B396+1</f>
        <v>331</v>
      </c>
      <c r="C397" s="1174">
        <f t="shared" si="27"/>
        <v>331</v>
      </c>
      <c r="D397" s="1184">
        <v>3.0619999999999998</v>
      </c>
      <c r="E397" s="1176" t="s">
        <v>344</v>
      </c>
      <c r="F397" s="1152">
        <v>6.6420000000000003</v>
      </c>
      <c r="G397" s="1144">
        <f t="shared" si="31"/>
        <v>6.6420000000000003</v>
      </c>
      <c r="H397" s="1144"/>
      <c r="I397" s="1157">
        <v>5</v>
      </c>
      <c r="J397" s="1145">
        <v>6.5</v>
      </c>
      <c r="K397" s="1159" t="s">
        <v>1319</v>
      </c>
      <c r="L397" s="1159" t="s">
        <v>1320</v>
      </c>
      <c r="M397" s="1157" t="str">
        <f>'[4]INDUK JARINGAN'!K366</f>
        <v>K</v>
      </c>
      <c r="N397" s="1147" t="s">
        <v>1990</v>
      </c>
      <c r="O397" s="1147" t="s">
        <v>1991</v>
      </c>
      <c r="P397" s="1154"/>
      <c r="R397" s="1149" t="s">
        <v>1992</v>
      </c>
    </row>
    <row r="398" spans="2:18" s="1149" customFormat="1" ht="26.25" customHeight="1">
      <c r="B398" s="1139">
        <f t="shared" ref="B398:B406" si="32">B397+1</f>
        <v>332</v>
      </c>
      <c r="C398" s="1209">
        <f>C397+1</f>
        <v>332</v>
      </c>
      <c r="D398" s="1184">
        <v>3.0630000000000002</v>
      </c>
      <c r="E398" s="1176" t="s">
        <v>345</v>
      </c>
      <c r="F398" s="1152">
        <v>6.0380000000000003</v>
      </c>
      <c r="G398" s="1144">
        <f t="shared" si="31"/>
        <v>6.0380000000000003</v>
      </c>
      <c r="H398" s="1144"/>
      <c r="I398" s="1157">
        <v>4</v>
      </c>
      <c r="J398" s="1145">
        <v>8</v>
      </c>
      <c r="K398" s="1159" t="s">
        <v>1319</v>
      </c>
      <c r="L398" s="1159" t="s">
        <v>1320</v>
      </c>
      <c r="M398" s="1157" t="str">
        <f>'[4]INDUK JARINGAN'!K367</f>
        <v>P</v>
      </c>
      <c r="N398" s="1147" t="s">
        <v>1993</v>
      </c>
      <c r="O398" s="1147" t="s">
        <v>1994</v>
      </c>
      <c r="P398" s="1154"/>
      <c r="R398" s="1149" t="s">
        <v>1995</v>
      </c>
    </row>
    <row r="399" spans="2:18" s="1149" customFormat="1" ht="29.25" customHeight="1">
      <c r="B399" s="1139">
        <f t="shared" si="32"/>
        <v>333</v>
      </c>
      <c r="C399" s="1174">
        <f t="shared" si="27"/>
        <v>333</v>
      </c>
      <c r="D399" s="1184">
        <v>3.0640000000000001</v>
      </c>
      <c r="E399" s="1176" t="s">
        <v>346</v>
      </c>
      <c r="F399" s="1152">
        <v>0.68500000000000005</v>
      </c>
      <c r="G399" s="1144">
        <f t="shared" si="31"/>
        <v>0.68500000000000005</v>
      </c>
      <c r="H399" s="1144"/>
      <c r="I399" s="1157">
        <v>3</v>
      </c>
      <c r="J399" s="1145">
        <v>5</v>
      </c>
      <c r="K399" s="1159" t="s">
        <v>1319</v>
      </c>
      <c r="L399" s="1159" t="s">
        <v>1320</v>
      </c>
      <c r="M399" s="1157" t="str">
        <f>'[4]INDUK JARINGAN'!K368</f>
        <v>P</v>
      </c>
      <c r="N399" s="1147" t="s">
        <v>1996</v>
      </c>
      <c r="O399" s="1147" t="s">
        <v>1997</v>
      </c>
      <c r="P399" s="1154"/>
    </row>
    <row r="400" spans="2:18" s="1149" customFormat="1" ht="27.75" customHeight="1">
      <c r="B400" s="1139">
        <f t="shared" si="32"/>
        <v>334</v>
      </c>
      <c r="C400" s="1174">
        <f>C399+1</f>
        <v>334</v>
      </c>
      <c r="D400" s="1184">
        <v>3.0649999999999999</v>
      </c>
      <c r="E400" s="1176" t="s">
        <v>347</v>
      </c>
      <c r="F400" s="1152">
        <v>7.7229999999999999</v>
      </c>
      <c r="G400" s="1144">
        <f t="shared" si="31"/>
        <v>7.7229999999999999</v>
      </c>
      <c r="H400" s="1144"/>
      <c r="I400" s="1157">
        <v>3.5</v>
      </c>
      <c r="J400" s="1145">
        <v>6</v>
      </c>
      <c r="K400" s="1159" t="s">
        <v>1319</v>
      </c>
      <c r="L400" s="1159" t="s">
        <v>1320</v>
      </c>
      <c r="M400" s="1157" t="str">
        <f>'[4]INDUK JARINGAN'!K369</f>
        <v>K</v>
      </c>
      <c r="N400" s="1147" t="s">
        <v>1998</v>
      </c>
      <c r="O400" s="1147" t="s">
        <v>1999</v>
      </c>
      <c r="P400" s="1154"/>
    </row>
    <row r="401" spans="2:18" s="1149" customFormat="1" ht="26.25" customHeight="1">
      <c r="B401" s="1139">
        <f t="shared" si="32"/>
        <v>335</v>
      </c>
      <c r="C401" s="1174">
        <f>C400+1</f>
        <v>335</v>
      </c>
      <c r="D401" s="1184">
        <v>3.0659999999999998</v>
      </c>
      <c r="E401" s="1176" t="s">
        <v>348</v>
      </c>
      <c r="F401" s="1152">
        <v>5.85</v>
      </c>
      <c r="G401" s="1144">
        <f t="shared" si="31"/>
        <v>5.85</v>
      </c>
      <c r="H401" s="1144"/>
      <c r="I401" s="1157">
        <v>4</v>
      </c>
      <c r="J401" s="1145">
        <v>6</v>
      </c>
      <c r="K401" s="1159" t="s">
        <v>1319</v>
      </c>
      <c r="L401" s="1159" t="s">
        <v>1320</v>
      </c>
      <c r="M401" s="1157" t="str">
        <f>'[4]INDUK JARINGAN'!K370</f>
        <v>P</v>
      </c>
      <c r="N401" s="1147" t="s">
        <v>2000</v>
      </c>
      <c r="O401" s="1147" t="s">
        <v>2001</v>
      </c>
      <c r="P401" s="1154"/>
    </row>
    <row r="402" spans="2:18" s="1149" customFormat="1" ht="30.75" customHeight="1">
      <c r="B402" s="1139">
        <f t="shared" si="32"/>
        <v>336</v>
      </c>
      <c r="C402" s="1174">
        <f t="shared" si="27"/>
        <v>336</v>
      </c>
      <c r="D402" s="1184">
        <v>3.0670000000000002</v>
      </c>
      <c r="E402" s="1176" t="s">
        <v>349</v>
      </c>
      <c r="F402" s="1152">
        <v>4.6070000000000002</v>
      </c>
      <c r="G402" s="1144">
        <f t="shared" si="31"/>
        <v>4.6070000000000002</v>
      </c>
      <c r="H402" s="1144"/>
      <c r="I402" s="1157">
        <v>3</v>
      </c>
      <c r="J402" s="1145">
        <v>5</v>
      </c>
      <c r="K402" s="1159" t="s">
        <v>1319</v>
      </c>
      <c r="L402" s="1159" t="s">
        <v>1320</v>
      </c>
      <c r="M402" s="1157" t="str">
        <f>'[4]INDUK JARINGAN'!K371</f>
        <v>P</v>
      </c>
      <c r="N402" s="1147" t="s">
        <v>2002</v>
      </c>
      <c r="O402" s="1147" t="s">
        <v>2003</v>
      </c>
      <c r="P402" s="1154"/>
      <c r="R402" s="1149" t="s">
        <v>2004</v>
      </c>
    </row>
    <row r="403" spans="2:18" s="1149" customFormat="1" ht="28.5" customHeight="1">
      <c r="B403" s="1139">
        <f t="shared" si="32"/>
        <v>337</v>
      </c>
      <c r="C403" s="1174">
        <f t="shared" si="27"/>
        <v>337</v>
      </c>
      <c r="D403" s="1184">
        <v>3.0680000000000001</v>
      </c>
      <c r="E403" s="1176" t="s">
        <v>350</v>
      </c>
      <c r="F403" s="1152">
        <v>3.6</v>
      </c>
      <c r="G403" s="1144">
        <f t="shared" si="31"/>
        <v>3.6</v>
      </c>
      <c r="H403" s="1144"/>
      <c r="I403" s="1157">
        <v>5</v>
      </c>
      <c r="J403" s="1145">
        <v>5.5</v>
      </c>
      <c r="K403" s="1159" t="s">
        <v>1319</v>
      </c>
      <c r="L403" s="1159" t="s">
        <v>1320</v>
      </c>
      <c r="M403" s="1157" t="str">
        <f>'[4]INDUK JARINGAN'!K372</f>
        <v>K</v>
      </c>
      <c r="N403" s="1147" t="s">
        <v>2005</v>
      </c>
      <c r="O403" s="1147" t="s">
        <v>2006</v>
      </c>
      <c r="P403" s="1154"/>
      <c r="R403" s="1149" t="s">
        <v>2007</v>
      </c>
    </row>
    <row r="404" spans="2:18" s="1149" customFormat="1" ht="27.75" customHeight="1">
      <c r="B404" s="1139">
        <f t="shared" si="32"/>
        <v>338</v>
      </c>
      <c r="C404" s="1174">
        <f t="shared" si="27"/>
        <v>338</v>
      </c>
      <c r="D404" s="1184">
        <v>3.069</v>
      </c>
      <c r="E404" s="1176" t="s">
        <v>351</v>
      </c>
      <c r="F404" s="1152">
        <v>5.6840000000000002</v>
      </c>
      <c r="G404" s="1144">
        <f t="shared" si="31"/>
        <v>5.6840000000000002</v>
      </c>
      <c r="H404" s="1144"/>
      <c r="I404" s="1157">
        <v>3</v>
      </c>
      <c r="J404" s="1145">
        <v>6.5</v>
      </c>
      <c r="K404" s="1159" t="s">
        <v>1319</v>
      </c>
      <c r="L404" s="1159" t="s">
        <v>1320</v>
      </c>
      <c r="M404" s="1157" t="str">
        <f>'[4]INDUK JARINGAN'!K373</f>
        <v>K</v>
      </c>
      <c r="N404" s="1147" t="s">
        <v>2008</v>
      </c>
      <c r="O404" s="1147" t="s">
        <v>2009</v>
      </c>
      <c r="P404" s="1154"/>
      <c r="R404" s="1149" t="s">
        <v>2010</v>
      </c>
    </row>
    <row r="405" spans="2:18" s="1149" customFormat="1" ht="27" customHeight="1">
      <c r="B405" s="1139">
        <f t="shared" si="32"/>
        <v>339</v>
      </c>
      <c r="C405" s="1174">
        <f>C404+1</f>
        <v>339</v>
      </c>
      <c r="D405" s="1184">
        <v>3.07</v>
      </c>
      <c r="E405" s="1176" t="s">
        <v>2011</v>
      </c>
      <c r="F405" s="1152">
        <v>1.3</v>
      </c>
      <c r="G405" s="1144">
        <f t="shared" si="31"/>
        <v>1.3</v>
      </c>
      <c r="H405" s="1144"/>
      <c r="I405" s="1157">
        <v>3</v>
      </c>
      <c r="J405" s="1145">
        <v>5</v>
      </c>
      <c r="K405" s="1159" t="s">
        <v>1319</v>
      </c>
      <c r="L405" s="1159" t="s">
        <v>1320</v>
      </c>
      <c r="M405" s="1157" t="str">
        <f>'[4]INDUK JARINGAN'!K374</f>
        <v>P</v>
      </c>
      <c r="N405" s="1147" t="s">
        <v>2012</v>
      </c>
      <c r="O405" s="1147" t="s">
        <v>2013</v>
      </c>
      <c r="P405" s="1154"/>
    </row>
    <row r="406" spans="2:18" s="1149" customFormat="1" ht="20.100000000000001" hidden="1" customHeight="1">
      <c r="B406" s="1139">
        <f t="shared" si="32"/>
        <v>340</v>
      </c>
      <c r="C406" s="1174">
        <f t="shared" si="27"/>
        <v>340</v>
      </c>
      <c r="D406" s="1167"/>
      <c r="E406" s="1210" t="s">
        <v>2014</v>
      </c>
      <c r="F406" s="1185"/>
      <c r="G406" s="1144"/>
      <c r="H406" s="1144"/>
      <c r="I406" s="1153"/>
      <c r="J406" s="1145"/>
      <c r="K406" s="1146" t="s">
        <v>1319</v>
      </c>
      <c r="L406" s="1146" t="s">
        <v>1320</v>
      </c>
      <c r="M406" s="1153" t="s">
        <v>40</v>
      </c>
      <c r="N406" s="1147"/>
      <c r="O406" s="1147"/>
      <c r="P406" s="1154"/>
    </row>
    <row r="407" spans="2:18" s="1149" customFormat="1" ht="20.100000000000001" customHeight="1">
      <c r="B407" s="1139"/>
      <c r="C407" s="1166"/>
      <c r="D407" s="1167"/>
      <c r="E407" s="1211" t="s">
        <v>2015</v>
      </c>
      <c r="F407" s="1185"/>
      <c r="G407" s="1144"/>
      <c r="H407" s="1144"/>
      <c r="I407" s="1153"/>
      <c r="J407" s="1145"/>
      <c r="K407" s="1146"/>
      <c r="L407" s="1146"/>
      <c r="M407" s="1153"/>
      <c r="N407" s="1147"/>
      <c r="O407" s="1147"/>
      <c r="P407" s="1154"/>
    </row>
    <row r="408" spans="2:18" s="1149" customFormat="1" ht="20.100000000000001" customHeight="1">
      <c r="B408" s="1139"/>
      <c r="C408" s="1132" t="s">
        <v>2016</v>
      </c>
      <c r="D408" s="1212"/>
      <c r="E408" s="1151"/>
      <c r="F408" s="1169">
        <f>SUM(F409:F416)</f>
        <v>35.510999999999996</v>
      </c>
      <c r="G408" s="1170">
        <f t="shared" ref="G408:G416" si="33">F408</f>
        <v>35.510999999999996</v>
      </c>
      <c r="H408" s="1170"/>
      <c r="I408" s="1171"/>
      <c r="J408" s="1172"/>
      <c r="K408" s="1146"/>
      <c r="L408" s="1146"/>
      <c r="M408" s="1153"/>
      <c r="N408" s="1147"/>
      <c r="O408" s="1147"/>
      <c r="P408" s="1183"/>
    </row>
    <row r="409" spans="2:18" s="1149" customFormat="1" ht="27.75" hidden="1" customHeight="1">
      <c r="B409" s="1139">
        <f>B406+1</f>
        <v>341</v>
      </c>
      <c r="C409" s="1174">
        <v>337</v>
      </c>
      <c r="D409" s="1212"/>
      <c r="E409" s="1151" t="s">
        <v>2017</v>
      </c>
      <c r="F409" s="1185">
        <f>5.684*0</f>
        <v>0</v>
      </c>
      <c r="G409" s="1144">
        <f t="shared" si="33"/>
        <v>0</v>
      </c>
      <c r="H409" s="1144"/>
      <c r="I409" s="1153">
        <v>3</v>
      </c>
      <c r="J409" s="1145"/>
      <c r="K409" s="1146" t="s">
        <v>1319</v>
      </c>
      <c r="L409" s="1146" t="s">
        <v>1320</v>
      </c>
      <c r="M409" s="1153" t="s">
        <v>40</v>
      </c>
      <c r="N409" s="1147" t="s">
        <v>2008</v>
      </c>
      <c r="O409" s="1147" t="s">
        <v>2009</v>
      </c>
      <c r="P409" s="1154"/>
    </row>
    <row r="410" spans="2:18" s="1149" customFormat="1" ht="27" customHeight="1">
      <c r="B410" s="1139">
        <f>B405+1</f>
        <v>340</v>
      </c>
      <c r="C410" s="1174">
        <f>C405+1</f>
        <v>340</v>
      </c>
      <c r="D410" s="1167">
        <v>3.0710000000000002</v>
      </c>
      <c r="E410" s="1176" t="s">
        <v>2018</v>
      </c>
      <c r="F410" s="1152">
        <v>1.19</v>
      </c>
      <c r="G410" s="1193">
        <f t="shared" si="33"/>
        <v>1.19</v>
      </c>
      <c r="H410" s="1193"/>
      <c r="I410" s="1122">
        <v>3</v>
      </c>
      <c r="J410" s="1145">
        <v>7</v>
      </c>
      <c r="K410" s="1213" t="s">
        <v>1319</v>
      </c>
      <c r="L410" s="1213" t="s">
        <v>1320</v>
      </c>
      <c r="M410" s="1157" t="str">
        <f>'[4]INDUK JARINGAN'!K377</f>
        <v>P</v>
      </c>
      <c r="N410" s="1147" t="s">
        <v>2019</v>
      </c>
      <c r="O410" s="1147" t="s">
        <v>2020</v>
      </c>
      <c r="P410" s="1154"/>
    </row>
    <row r="411" spans="2:18" s="1149" customFormat="1" ht="27.75" customHeight="1">
      <c r="B411" s="1139">
        <f t="shared" ref="B411:B416" si="34">B410+1</f>
        <v>341</v>
      </c>
      <c r="C411" s="1174">
        <f t="shared" si="27"/>
        <v>341</v>
      </c>
      <c r="D411" s="1167">
        <v>3.0720000000000001</v>
      </c>
      <c r="E411" s="1176" t="s">
        <v>750</v>
      </c>
      <c r="F411" s="1152">
        <v>6.5620000000000003</v>
      </c>
      <c r="G411" s="1193">
        <f t="shared" si="33"/>
        <v>6.5620000000000003</v>
      </c>
      <c r="H411" s="1193"/>
      <c r="I411" s="1122">
        <v>5</v>
      </c>
      <c r="J411" s="1145">
        <v>5</v>
      </c>
      <c r="K411" s="1159" t="s">
        <v>1319</v>
      </c>
      <c r="L411" s="1213" t="s">
        <v>1320</v>
      </c>
      <c r="M411" s="1157" t="str">
        <f>'[4]INDUK JARINGAN'!K378</f>
        <v>K</v>
      </c>
      <c r="N411" s="1147" t="s">
        <v>1989</v>
      </c>
      <c r="O411" s="1147" t="s">
        <v>2021</v>
      </c>
      <c r="P411" s="1154"/>
      <c r="R411" s="1149" t="s">
        <v>2022</v>
      </c>
    </row>
    <row r="412" spans="2:18" s="1149" customFormat="1" ht="24.75" customHeight="1">
      <c r="B412" s="1139">
        <f t="shared" si="34"/>
        <v>342</v>
      </c>
      <c r="C412" s="1174">
        <f t="shared" si="27"/>
        <v>342</v>
      </c>
      <c r="D412" s="1167">
        <v>3.073</v>
      </c>
      <c r="E412" s="1176" t="s">
        <v>352</v>
      </c>
      <c r="F412" s="1152">
        <v>10.757999999999999</v>
      </c>
      <c r="G412" s="1193">
        <f t="shared" si="33"/>
        <v>10.757999999999999</v>
      </c>
      <c r="H412" s="1193"/>
      <c r="I412" s="1122">
        <v>3</v>
      </c>
      <c r="J412" s="1145">
        <v>5.5</v>
      </c>
      <c r="K412" s="1159" t="s">
        <v>1319</v>
      </c>
      <c r="L412" s="1213" t="s">
        <v>1320</v>
      </c>
      <c r="M412" s="1157" t="str">
        <f>'[4]INDUK JARINGAN'!K379</f>
        <v>K</v>
      </c>
      <c r="N412" s="1147" t="s">
        <v>2023</v>
      </c>
      <c r="O412" s="1147" t="s">
        <v>2024</v>
      </c>
      <c r="P412" s="1154"/>
      <c r="R412" s="1149" t="s">
        <v>2025</v>
      </c>
    </row>
    <row r="413" spans="2:18" s="1149" customFormat="1" ht="28.5" customHeight="1">
      <c r="B413" s="1139">
        <f t="shared" si="34"/>
        <v>343</v>
      </c>
      <c r="C413" s="1174">
        <f t="shared" si="27"/>
        <v>343</v>
      </c>
      <c r="D413" s="1167">
        <v>3.0739999999999998</v>
      </c>
      <c r="E413" s="1176" t="s">
        <v>353</v>
      </c>
      <c r="F413" s="1152">
        <v>2.1070000000000002</v>
      </c>
      <c r="G413" s="1193">
        <f t="shared" si="33"/>
        <v>2.1070000000000002</v>
      </c>
      <c r="H413" s="1193"/>
      <c r="I413" s="1122">
        <v>3</v>
      </c>
      <c r="J413" s="1145">
        <v>6</v>
      </c>
      <c r="K413" s="1159" t="s">
        <v>1319</v>
      </c>
      <c r="L413" s="1213" t="s">
        <v>1320</v>
      </c>
      <c r="M413" s="1157" t="str">
        <f>'[4]INDUK JARINGAN'!K380</f>
        <v>K</v>
      </c>
      <c r="N413" s="1147" t="s">
        <v>2026</v>
      </c>
      <c r="O413" s="1147" t="s">
        <v>1970</v>
      </c>
      <c r="P413" s="1154"/>
      <c r="R413" s="1149" t="s">
        <v>2027</v>
      </c>
    </row>
    <row r="414" spans="2:18" s="1149" customFormat="1" ht="27" customHeight="1">
      <c r="B414" s="1139">
        <f t="shared" si="34"/>
        <v>344</v>
      </c>
      <c r="C414" s="1174">
        <f t="shared" si="27"/>
        <v>344</v>
      </c>
      <c r="D414" s="1167">
        <v>3.0750000000000002</v>
      </c>
      <c r="E414" s="1176" t="s">
        <v>755</v>
      </c>
      <c r="F414" s="1152">
        <v>5.5830000000000002</v>
      </c>
      <c r="G414" s="1193">
        <f t="shared" si="33"/>
        <v>5.5830000000000002</v>
      </c>
      <c r="H414" s="1193"/>
      <c r="I414" s="1122">
        <v>3.5</v>
      </c>
      <c r="J414" s="1145">
        <v>5</v>
      </c>
      <c r="K414" s="1159" t="s">
        <v>1319</v>
      </c>
      <c r="L414" s="1213" t="s">
        <v>1320</v>
      </c>
      <c r="M414" s="1157" t="str">
        <f>'[4]INDUK JARINGAN'!K381</f>
        <v>K</v>
      </c>
      <c r="N414" s="1147" t="s">
        <v>2021</v>
      </c>
      <c r="O414" s="1147" t="s">
        <v>2028</v>
      </c>
      <c r="P414" s="1154"/>
      <c r="R414" s="1149" t="s">
        <v>2029</v>
      </c>
    </row>
    <row r="415" spans="2:18" s="1149" customFormat="1" ht="26.25" customHeight="1">
      <c r="B415" s="1139">
        <f t="shared" si="34"/>
        <v>345</v>
      </c>
      <c r="C415" s="1174">
        <f t="shared" si="27"/>
        <v>345</v>
      </c>
      <c r="D415" s="1167">
        <v>3.0760000000000001</v>
      </c>
      <c r="E415" s="1176" t="s">
        <v>354</v>
      </c>
      <c r="F415" s="1152">
        <v>2.6440000000000001</v>
      </c>
      <c r="G415" s="1193">
        <f t="shared" si="33"/>
        <v>2.6440000000000001</v>
      </c>
      <c r="H415" s="1193"/>
      <c r="I415" s="1122">
        <v>3.5</v>
      </c>
      <c r="J415" s="1145">
        <v>6</v>
      </c>
      <c r="K415" s="1159" t="s">
        <v>1319</v>
      </c>
      <c r="L415" s="1213" t="s">
        <v>1320</v>
      </c>
      <c r="M415" s="1157" t="str">
        <f>'[4]INDUK JARINGAN'!K382</f>
        <v>K</v>
      </c>
      <c r="N415" s="1147" t="s">
        <v>2030</v>
      </c>
      <c r="O415" s="1147" t="s">
        <v>2031</v>
      </c>
      <c r="P415" s="1154"/>
    </row>
    <row r="416" spans="2:18" s="1149" customFormat="1" ht="29.25" customHeight="1">
      <c r="B416" s="1139">
        <f t="shared" si="34"/>
        <v>346</v>
      </c>
      <c r="C416" s="1174">
        <f t="shared" si="27"/>
        <v>346</v>
      </c>
      <c r="D416" s="1167">
        <v>3.077</v>
      </c>
      <c r="E416" s="1176" t="s">
        <v>1290</v>
      </c>
      <c r="F416" s="1152">
        <v>6.6669999999999998</v>
      </c>
      <c r="G416" s="1193">
        <f t="shared" si="33"/>
        <v>6.6669999999999998</v>
      </c>
      <c r="H416" s="1193"/>
      <c r="I416" s="1122">
        <v>3.5</v>
      </c>
      <c r="J416" s="1145">
        <v>5</v>
      </c>
      <c r="K416" s="1159" t="s">
        <v>1319</v>
      </c>
      <c r="L416" s="1213" t="s">
        <v>1320</v>
      </c>
      <c r="M416" s="1157" t="str">
        <f>'[4]INDUK JARINGAN'!K383</f>
        <v>K</v>
      </c>
      <c r="N416" s="1147" t="s">
        <v>2032</v>
      </c>
      <c r="O416" s="1147" t="s">
        <v>2033</v>
      </c>
      <c r="P416" s="1154"/>
    </row>
    <row r="417" spans="2:18" s="1149" customFormat="1" ht="20.100000000000001" customHeight="1">
      <c r="B417" s="1139"/>
      <c r="C417" s="1174"/>
      <c r="D417" s="1212"/>
      <c r="E417" s="1151"/>
      <c r="F417" s="1185"/>
      <c r="G417" s="1144"/>
      <c r="H417" s="1144"/>
      <c r="I417" s="1153"/>
      <c r="J417" s="1145"/>
      <c r="K417" s="1146"/>
      <c r="L417" s="1146"/>
      <c r="M417" s="1153"/>
      <c r="N417" s="1147"/>
      <c r="O417" s="1147"/>
      <c r="P417" s="1154"/>
    </row>
    <row r="418" spans="2:18" s="1149" customFormat="1" ht="20.100000000000001" customHeight="1">
      <c r="B418" s="1139"/>
      <c r="C418" s="1132" t="s">
        <v>2034</v>
      </c>
      <c r="D418" s="1212"/>
      <c r="E418" s="1151"/>
      <c r="F418" s="1169">
        <f>SUM(F419:F425)</f>
        <v>20.792999999999999</v>
      </c>
      <c r="G418" s="1170">
        <f t="shared" ref="G418:G425" si="35">F418</f>
        <v>20.792999999999999</v>
      </c>
      <c r="H418" s="1170"/>
      <c r="I418" s="1171"/>
      <c r="J418" s="1172"/>
      <c r="K418" s="1146"/>
      <c r="L418" s="1146"/>
      <c r="M418" s="1200"/>
      <c r="N418" s="1147"/>
      <c r="O418" s="1147"/>
      <c r="P418" s="1183"/>
    </row>
    <row r="419" spans="2:18" s="1149" customFormat="1" ht="20.100000000000001" customHeight="1">
      <c r="B419" s="1139">
        <f>B416+1</f>
        <v>347</v>
      </c>
      <c r="C419" s="1174">
        <f>C416+1</f>
        <v>347</v>
      </c>
      <c r="D419" s="1167">
        <v>4.0010000000000003</v>
      </c>
      <c r="E419" s="1176" t="s">
        <v>356</v>
      </c>
      <c r="F419" s="1152">
        <v>3.9790000000000001</v>
      </c>
      <c r="G419" s="1144">
        <f t="shared" si="35"/>
        <v>3.9790000000000001</v>
      </c>
      <c r="H419" s="1144"/>
      <c r="I419" s="1157">
        <v>4</v>
      </c>
      <c r="J419" s="1145">
        <v>6</v>
      </c>
      <c r="K419" s="1159" t="s">
        <v>1319</v>
      </c>
      <c r="L419" s="1159" t="s">
        <v>1320</v>
      </c>
      <c r="M419" s="1157" t="str">
        <f>'[4]INDUK JARINGAN'!K386</f>
        <v>K</v>
      </c>
      <c r="N419" s="1147" t="s">
        <v>2035</v>
      </c>
      <c r="O419" s="1147" t="s">
        <v>2036</v>
      </c>
      <c r="P419" s="1154"/>
    </row>
    <row r="420" spans="2:18" s="1149" customFormat="1" ht="28.5" customHeight="1">
      <c r="B420" s="1139">
        <f t="shared" ref="B420:B425" si="36">B419+1</f>
        <v>348</v>
      </c>
      <c r="C420" s="1174">
        <f t="shared" si="27"/>
        <v>348</v>
      </c>
      <c r="D420" s="1167">
        <v>4.0019999999999998</v>
      </c>
      <c r="E420" s="1176" t="s">
        <v>357</v>
      </c>
      <c r="F420" s="1152">
        <v>2.8570000000000002</v>
      </c>
      <c r="G420" s="1144">
        <f t="shared" si="35"/>
        <v>2.8570000000000002</v>
      </c>
      <c r="H420" s="1144"/>
      <c r="I420" s="1157">
        <v>4</v>
      </c>
      <c r="J420" s="1145">
        <v>6</v>
      </c>
      <c r="K420" s="1159" t="s">
        <v>1319</v>
      </c>
      <c r="L420" s="1159" t="s">
        <v>1320</v>
      </c>
      <c r="M420" s="1157" t="str">
        <f>'[4]INDUK JARINGAN'!K387</f>
        <v>K</v>
      </c>
      <c r="N420" s="1147" t="s">
        <v>2037</v>
      </c>
      <c r="O420" s="1147" t="s">
        <v>2038</v>
      </c>
      <c r="P420" s="1154"/>
    </row>
    <row r="421" spans="2:18" s="1149" customFormat="1" ht="25.5" customHeight="1">
      <c r="B421" s="1139">
        <f t="shared" si="36"/>
        <v>349</v>
      </c>
      <c r="C421" s="1174">
        <f t="shared" si="27"/>
        <v>349</v>
      </c>
      <c r="D421" s="1167">
        <v>4.0030000000000001</v>
      </c>
      <c r="E421" s="1176" t="s">
        <v>358</v>
      </c>
      <c r="F421" s="1152">
        <v>5.4329999999999998</v>
      </c>
      <c r="G421" s="1144">
        <f t="shared" si="35"/>
        <v>5.4329999999999998</v>
      </c>
      <c r="H421" s="1144"/>
      <c r="I421" s="1157">
        <v>3.5</v>
      </c>
      <c r="J421" s="1145">
        <v>6</v>
      </c>
      <c r="K421" s="1159" t="s">
        <v>1319</v>
      </c>
      <c r="L421" s="1159" t="s">
        <v>1320</v>
      </c>
      <c r="M421" s="1157" t="str">
        <f>'[4]INDUK JARINGAN'!K388</f>
        <v>K</v>
      </c>
      <c r="N421" s="1147" t="s">
        <v>2039</v>
      </c>
      <c r="O421" s="1147" t="s">
        <v>2040</v>
      </c>
      <c r="P421" s="1154"/>
    </row>
    <row r="422" spans="2:18" s="1149" customFormat="1" ht="28.5" customHeight="1">
      <c r="B422" s="1139">
        <f t="shared" si="36"/>
        <v>350</v>
      </c>
      <c r="C422" s="1174">
        <f>C421+1</f>
        <v>350</v>
      </c>
      <c r="D422" s="1167">
        <v>4.0039999999999996</v>
      </c>
      <c r="E422" s="1176" t="s">
        <v>359</v>
      </c>
      <c r="F422" s="1152">
        <v>2.2570000000000001</v>
      </c>
      <c r="G422" s="1144">
        <f t="shared" si="35"/>
        <v>2.2570000000000001</v>
      </c>
      <c r="H422" s="1144"/>
      <c r="I422" s="1157">
        <v>4</v>
      </c>
      <c r="J422" s="1145">
        <v>6</v>
      </c>
      <c r="K422" s="1159" t="s">
        <v>1319</v>
      </c>
      <c r="L422" s="1159" t="s">
        <v>1320</v>
      </c>
      <c r="M422" s="1157" t="str">
        <f>'[4]INDUK JARINGAN'!K389</f>
        <v>K</v>
      </c>
      <c r="N422" s="1147" t="s">
        <v>2041</v>
      </c>
      <c r="O422" s="1147" t="s">
        <v>2042</v>
      </c>
      <c r="P422" s="1154"/>
    </row>
    <row r="423" spans="2:18" s="1149" customFormat="1" ht="27.75" customHeight="1">
      <c r="B423" s="1139">
        <f t="shared" si="36"/>
        <v>351</v>
      </c>
      <c r="C423" s="1174">
        <f t="shared" si="27"/>
        <v>351</v>
      </c>
      <c r="D423" s="1167">
        <v>4.0049999999999999</v>
      </c>
      <c r="E423" s="1176" t="s">
        <v>360</v>
      </c>
      <c r="F423" s="1152">
        <v>3.3719999999999999</v>
      </c>
      <c r="G423" s="1144">
        <f t="shared" si="35"/>
        <v>3.3719999999999999</v>
      </c>
      <c r="H423" s="1144"/>
      <c r="I423" s="1157">
        <v>3</v>
      </c>
      <c r="J423" s="1145">
        <v>6</v>
      </c>
      <c r="K423" s="1159" t="s">
        <v>1319</v>
      </c>
      <c r="L423" s="1159" t="s">
        <v>1320</v>
      </c>
      <c r="M423" s="1157" t="str">
        <f>'[4]INDUK JARINGAN'!K390</f>
        <v>K</v>
      </c>
      <c r="N423" s="1147" t="s">
        <v>2043</v>
      </c>
      <c r="O423" s="1147" t="s">
        <v>2044</v>
      </c>
      <c r="P423" s="1154"/>
    </row>
    <row r="424" spans="2:18" s="1149" customFormat="1" ht="25.5" customHeight="1">
      <c r="B424" s="1139">
        <f t="shared" si="36"/>
        <v>352</v>
      </c>
      <c r="C424" s="1174">
        <f t="shared" si="27"/>
        <v>352</v>
      </c>
      <c r="D424" s="1167">
        <v>4.0060000000000002</v>
      </c>
      <c r="E424" s="1176" t="s">
        <v>361</v>
      </c>
      <c r="F424" s="1152">
        <v>2.0499999999999998</v>
      </c>
      <c r="G424" s="1214">
        <f t="shared" si="35"/>
        <v>2.0499999999999998</v>
      </c>
      <c r="H424" s="1214"/>
      <c r="I424" s="1157">
        <v>4</v>
      </c>
      <c r="J424" s="1145">
        <v>6</v>
      </c>
      <c r="K424" s="1159" t="s">
        <v>1319</v>
      </c>
      <c r="L424" s="1159" t="s">
        <v>1320</v>
      </c>
      <c r="M424" s="1157" t="str">
        <f>'[4]INDUK JARINGAN'!K391</f>
        <v>K</v>
      </c>
      <c r="N424" s="1147" t="s">
        <v>2045</v>
      </c>
      <c r="O424" s="1147" t="s">
        <v>2046</v>
      </c>
      <c r="P424" s="1154"/>
    </row>
    <row r="425" spans="2:18" s="1149" customFormat="1" ht="28.5" customHeight="1">
      <c r="B425" s="1139">
        <f t="shared" si="36"/>
        <v>353</v>
      </c>
      <c r="C425" s="1174">
        <f t="shared" si="27"/>
        <v>353</v>
      </c>
      <c r="D425" s="1167">
        <v>4.0069999999999997</v>
      </c>
      <c r="E425" s="1176" t="s">
        <v>362</v>
      </c>
      <c r="F425" s="1152">
        <v>0.84499999999999997</v>
      </c>
      <c r="G425" s="1144">
        <f t="shared" si="35"/>
        <v>0.84499999999999997</v>
      </c>
      <c r="H425" s="1144"/>
      <c r="I425" s="1157">
        <v>4</v>
      </c>
      <c r="J425" s="1158">
        <v>4.5</v>
      </c>
      <c r="K425" s="1159" t="s">
        <v>1319</v>
      </c>
      <c r="L425" s="1159" t="s">
        <v>1320</v>
      </c>
      <c r="M425" s="1157" t="str">
        <f>'[4]INDUK JARINGAN'!K392</f>
        <v>K</v>
      </c>
      <c r="N425" s="1147" t="s">
        <v>2047</v>
      </c>
      <c r="O425" s="1147" t="s">
        <v>2048</v>
      </c>
      <c r="P425" s="1154"/>
    </row>
    <row r="426" spans="2:18" s="1149" customFormat="1" ht="20.100000000000001" customHeight="1">
      <c r="B426" s="1139"/>
      <c r="C426" s="1166"/>
      <c r="D426" s="1212"/>
      <c r="E426" s="1151"/>
      <c r="F426" s="1185"/>
      <c r="G426" s="1144"/>
      <c r="H426" s="1144"/>
      <c r="I426" s="1153"/>
      <c r="J426" s="1145"/>
      <c r="K426" s="1146"/>
      <c r="L426" s="1146"/>
      <c r="M426" s="1200"/>
      <c r="N426" s="1147"/>
      <c r="O426" s="1147"/>
      <c r="P426" s="1154"/>
    </row>
    <row r="427" spans="2:18" s="1149" customFormat="1" ht="20.100000000000001" customHeight="1">
      <c r="B427" s="1139"/>
      <c r="C427" s="1132" t="s">
        <v>2049</v>
      </c>
      <c r="D427" s="1212"/>
      <c r="E427" s="1151"/>
      <c r="F427" s="1169">
        <f>SUM(F428:F450)</f>
        <v>70.89400000000002</v>
      </c>
      <c r="G427" s="1170">
        <f t="shared" ref="G427:G450" si="37">F427</f>
        <v>70.89400000000002</v>
      </c>
      <c r="H427" s="1170"/>
      <c r="I427" s="1171"/>
      <c r="J427" s="1172"/>
      <c r="K427" s="1146"/>
      <c r="L427" s="1146"/>
      <c r="M427" s="1200"/>
      <c r="N427" s="1147"/>
      <c r="O427" s="1147"/>
      <c r="P427" s="1173"/>
    </row>
    <row r="428" spans="2:18" s="1149" customFormat="1" ht="29.25" customHeight="1">
      <c r="B428" s="1139">
        <f>B425+1</f>
        <v>354</v>
      </c>
      <c r="C428" s="1174">
        <f>C425+1</f>
        <v>354</v>
      </c>
      <c r="D428" s="1184">
        <v>4.008</v>
      </c>
      <c r="E428" s="1176" t="s">
        <v>363</v>
      </c>
      <c r="F428" s="1152">
        <v>7.8440000000000003</v>
      </c>
      <c r="G428" s="1144">
        <f t="shared" si="37"/>
        <v>7.8440000000000003</v>
      </c>
      <c r="H428" s="1144"/>
      <c r="I428" s="1157">
        <v>5</v>
      </c>
      <c r="J428" s="1145">
        <v>7</v>
      </c>
      <c r="K428" s="1159" t="s">
        <v>1319</v>
      </c>
      <c r="L428" s="1159" t="s">
        <v>1320</v>
      </c>
      <c r="M428" s="1157" t="str">
        <f>'[4]INDUK JARINGAN'!K395</f>
        <v>K</v>
      </c>
      <c r="N428" s="1147" t="s">
        <v>1947</v>
      </c>
      <c r="O428" s="1147" t="s">
        <v>2050</v>
      </c>
      <c r="P428" s="1154"/>
    </row>
    <row r="429" spans="2:18" s="1149" customFormat="1" ht="26.25" customHeight="1">
      <c r="B429" s="1139">
        <f>B428+1</f>
        <v>355</v>
      </c>
      <c r="C429" s="1174">
        <f t="shared" ref="C429:C486" si="38">C428+1</f>
        <v>355</v>
      </c>
      <c r="D429" s="1184">
        <v>4.0090000000000003</v>
      </c>
      <c r="E429" s="1176" t="s">
        <v>364</v>
      </c>
      <c r="F429" s="1152">
        <v>5.7460000000000004</v>
      </c>
      <c r="G429" s="1144">
        <f t="shared" si="37"/>
        <v>5.7460000000000004</v>
      </c>
      <c r="H429" s="1144"/>
      <c r="I429" s="1157">
        <v>5.5</v>
      </c>
      <c r="J429" s="1145">
        <v>7</v>
      </c>
      <c r="K429" s="1159" t="s">
        <v>1319</v>
      </c>
      <c r="L429" s="1159" t="s">
        <v>1320</v>
      </c>
      <c r="M429" s="1157" t="str">
        <f>'[4]INDUK JARINGAN'!K396</f>
        <v>K</v>
      </c>
      <c r="N429" s="1147" t="s">
        <v>2051</v>
      </c>
      <c r="O429" s="1147" t="s">
        <v>2052</v>
      </c>
      <c r="P429" s="1154"/>
      <c r="R429" s="1149" t="s">
        <v>2053</v>
      </c>
    </row>
    <row r="430" spans="2:18" s="1149" customFormat="1" ht="26.25" customHeight="1">
      <c r="B430" s="1139">
        <f t="shared" ref="B430:B450" si="39">B429+1</f>
        <v>356</v>
      </c>
      <c r="C430" s="1174">
        <f t="shared" si="38"/>
        <v>356</v>
      </c>
      <c r="D430" s="1184">
        <v>4.01</v>
      </c>
      <c r="E430" s="1176" t="s">
        <v>365</v>
      </c>
      <c r="F430" s="1152">
        <v>5.359</v>
      </c>
      <c r="G430" s="1144">
        <f t="shared" si="37"/>
        <v>5.359</v>
      </c>
      <c r="H430" s="1144"/>
      <c r="I430" s="1157">
        <v>5</v>
      </c>
      <c r="J430" s="1145">
        <v>7</v>
      </c>
      <c r="K430" s="1159" t="s">
        <v>1319</v>
      </c>
      <c r="L430" s="1159" t="s">
        <v>1320</v>
      </c>
      <c r="M430" s="1157" t="str">
        <f>'[4]INDUK JARINGAN'!K397</f>
        <v>K</v>
      </c>
      <c r="N430" s="1147" t="s">
        <v>2054</v>
      </c>
      <c r="O430" s="1147" t="s">
        <v>2055</v>
      </c>
      <c r="P430" s="1154"/>
      <c r="R430" s="1149" t="s">
        <v>2056</v>
      </c>
    </row>
    <row r="431" spans="2:18" s="1149" customFormat="1" ht="20.100000000000001" customHeight="1">
      <c r="B431" s="1139">
        <f t="shared" si="39"/>
        <v>357</v>
      </c>
      <c r="C431" s="1174">
        <f t="shared" si="38"/>
        <v>357</v>
      </c>
      <c r="D431" s="1184">
        <v>4.0110000000000001</v>
      </c>
      <c r="E431" s="1176" t="s">
        <v>366</v>
      </c>
      <c r="F431" s="1152">
        <v>7.2939999999999996</v>
      </c>
      <c r="G431" s="1144">
        <f t="shared" si="37"/>
        <v>7.2939999999999996</v>
      </c>
      <c r="H431" s="1144"/>
      <c r="I431" s="1157">
        <v>3.5</v>
      </c>
      <c r="J431" s="1145">
        <v>6</v>
      </c>
      <c r="K431" s="1159" t="s">
        <v>1319</v>
      </c>
      <c r="L431" s="1159" t="s">
        <v>1320</v>
      </c>
      <c r="M431" s="1157" t="str">
        <f>'[4]INDUK JARINGAN'!K398</f>
        <v>K</v>
      </c>
      <c r="N431" s="1147" t="s">
        <v>2033</v>
      </c>
      <c r="O431" s="1147" t="s">
        <v>2057</v>
      </c>
      <c r="P431" s="1154"/>
    </row>
    <row r="432" spans="2:18" s="1149" customFormat="1" ht="26.25" customHeight="1">
      <c r="B432" s="1139">
        <f t="shared" si="39"/>
        <v>358</v>
      </c>
      <c r="C432" s="1174">
        <f t="shared" si="38"/>
        <v>358</v>
      </c>
      <c r="D432" s="1184">
        <v>4.0119999999999996</v>
      </c>
      <c r="E432" s="1176" t="s">
        <v>367</v>
      </c>
      <c r="F432" s="1152">
        <v>2.1219999999999999</v>
      </c>
      <c r="G432" s="1144">
        <f t="shared" si="37"/>
        <v>2.1219999999999999</v>
      </c>
      <c r="H432" s="1144"/>
      <c r="I432" s="1157">
        <v>3.5</v>
      </c>
      <c r="J432" s="1145">
        <v>6.5</v>
      </c>
      <c r="K432" s="1159" t="s">
        <v>1319</v>
      </c>
      <c r="L432" s="1159" t="s">
        <v>1320</v>
      </c>
      <c r="M432" s="1157" t="str">
        <f>'[4]INDUK JARINGAN'!K399</f>
        <v>K</v>
      </c>
      <c r="N432" s="1147" t="s">
        <v>2057</v>
      </c>
      <c r="O432" s="1147" t="s">
        <v>2058</v>
      </c>
      <c r="P432" s="1154"/>
      <c r="R432" s="1149" t="s">
        <v>2059</v>
      </c>
    </row>
    <row r="433" spans="2:18" s="1149" customFormat="1" ht="25.5" customHeight="1">
      <c r="B433" s="1139">
        <f t="shared" si="39"/>
        <v>359</v>
      </c>
      <c r="C433" s="1174">
        <f t="shared" si="38"/>
        <v>359</v>
      </c>
      <c r="D433" s="1184">
        <v>4.0129999999999999</v>
      </c>
      <c r="E433" s="1176" t="s">
        <v>368</v>
      </c>
      <c r="F433" s="1152">
        <v>4.6040000000000001</v>
      </c>
      <c r="G433" s="1144">
        <f t="shared" si="37"/>
        <v>4.6040000000000001</v>
      </c>
      <c r="H433" s="1144"/>
      <c r="I433" s="1157">
        <v>4</v>
      </c>
      <c r="J433" s="1145">
        <v>6</v>
      </c>
      <c r="K433" s="1159" t="s">
        <v>1319</v>
      </c>
      <c r="L433" s="1159" t="s">
        <v>1320</v>
      </c>
      <c r="M433" s="1157" t="str">
        <f>'[4]INDUK JARINGAN'!K400</f>
        <v>K</v>
      </c>
      <c r="N433" s="1147" t="s">
        <v>2058</v>
      </c>
      <c r="O433" s="1147" t="s">
        <v>2060</v>
      </c>
      <c r="P433" s="1154"/>
      <c r="R433" s="1149" t="s">
        <v>2061</v>
      </c>
    </row>
    <row r="434" spans="2:18" s="1149" customFormat="1" ht="25.5" customHeight="1">
      <c r="B434" s="1139">
        <f t="shared" si="39"/>
        <v>360</v>
      </c>
      <c r="C434" s="1174">
        <f t="shared" si="38"/>
        <v>360</v>
      </c>
      <c r="D434" s="1184">
        <v>4.0140000000000002</v>
      </c>
      <c r="E434" s="1176" t="s">
        <v>369</v>
      </c>
      <c r="F434" s="1152">
        <v>2.1070000000000002</v>
      </c>
      <c r="G434" s="1144">
        <f t="shared" si="37"/>
        <v>2.1070000000000002</v>
      </c>
      <c r="H434" s="1144"/>
      <c r="I434" s="1157">
        <v>3</v>
      </c>
      <c r="J434" s="1145">
        <v>5.5</v>
      </c>
      <c r="K434" s="1159" t="s">
        <v>1319</v>
      </c>
      <c r="L434" s="1159" t="s">
        <v>1320</v>
      </c>
      <c r="M434" s="1157" t="str">
        <f>'[4]INDUK JARINGAN'!K401</f>
        <v>K</v>
      </c>
      <c r="N434" s="1147" t="s">
        <v>2062</v>
      </c>
      <c r="O434" s="1147" t="s">
        <v>2063</v>
      </c>
      <c r="P434" s="1154"/>
      <c r="R434" s="1149" t="s">
        <v>2064</v>
      </c>
    </row>
    <row r="435" spans="2:18" s="1149" customFormat="1" ht="20.100000000000001" customHeight="1">
      <c r="B435" s="1139">
        <f t="shared" si="39"/>
        <v>361</v>
      </c>
      <c r="C435" s="1174">
        <f t="shared" si="38"/>
        <v>361</v>
      </c>
      <c r="D435" s="1184">
        <v>4.0149999999999997</v>
      </c>
      <c r="E435" s="1176" t="s">
        <v>370</v>
      </c>
      <c r="F435" s="1152">
        <v>1.502</v>
      </c>
      <c r="G435" s="1144">
        <f t="shared" si="37"/>
        <v>1.502</v>
      </c>
      <c r="H435" s="1144"/>
      <c r="I435" s="1157">
        <v>3.5</v>
      </c>
      <c r="J435" s="1145">
        <v>5</v>
      </c>
      <c r="K435" s="1159" t="s">
        <v>1319</v>
      </c>
      <c r="L435" s="1159" t="s">
        <v>1320</v>
      </c>
      <c r="M435" s="1157" t="str">
        <f>'[4]INDUK JARINGAN'!K402</f>
        <v>K</v>
      </c>
      <c r="N435" s="1147" t="s">
        <v>2065</v>
      </c>
      <c r="O435" s="1147" t="s">
        <v>2066</v>
      </c>
      <c r="P435" s="1154"/>
    </row>
    <row r="436" spans="2:18" s="1149" customFormat="1" ht="28.5" customHeight="1">
      <c r="B436" s="1139">
        <f t="shared" si="39"/>
        <v>362</v>
      </c>
      <c r="C436" s="1174">
        <f t="shared" si="38"/>
        <v>362</v>
      </c>
      <c r="D436" s="1184">
        <v>4.016</v>
      </c>
      <c r="E436" s="1176" t="s">
        <v>371</v>
      </c>
      <c r="F436" s="1152">
        <v>2.84</v>
      </c>
      <c r="G436" s="1144">
        <f t="shared" si="37"/>
        <v>2.84</v>
      </c>
      <c r="H436" s="1144"/>
      <c r="I436" s="1157">
        <v>3</v>
      </c>
      <c r="J436" s="1145">
        <v>4.5</v>
      </c>
      <c r="K436" s="1159" t="s">
        <v>1319</v>
      </c>
      <c r="L436" s="1159" t="s">
        <v>1320</v>
      </c>
      <c r="M436" s="1157" t="str">
        <f>'[4]INDUK JARINGAN'!K403</f>
        <v>K</v>
      </c>
      <c r="N436" s="1147" t="s">
        <v>2067</v>
      </c>
      <c r="O436" s="1147" t="s">
        <v>2068</v>
      </c>
      <c r="P436" s="1154"/>
      <c r="R436" s="1149" t="s">
        <v>2069</v>
      </c>
    </row>
    <row r="437" spans="2:18" s="1149" customFormat="1" ht="28.5" customHeight="1">
      <c r="B437" s="1139">
        <f>B436+1</f>
        <v>363</v>
      </c>
      <c r="C437" s="1174">
        <f>C436+1</f>
        <v>363</v>
      </c>
      <c r="D437" s="1184">
        <v>4.0170000000000003</v>
      </c>
      <c r="E437" s="1176" t="s">
        <v>372</v>
      </c>
      <c r="F437" s="1152">
        <v>2.387</v>
      </c>
      <c r="G437" s="1144">
        <f t="shared" si="37"/>
        <v>2.387</v>
      </c>
      <c r="H437" s="1144"/>
      <c r="I437" s="1157">
        <v>3.5</v>
      </c>
      <c r="J437" s="1145">
        <v>5</v>
      </c>
      <c r="K437" s="1159" t="s">
        <v>1319</v>
      </c>
      <c r="L437" s="1159" t="s">
        <v>1320</v>
      </c>
      <c r="M437" s="1157" t="str">
        <f>'[4]INDUK JARINGAN'!K404</f>
        <v>K</v>
      </c>
      <c r="N437" s="1147" t="s">
        <v>2070</v>
      </c>
      <c r="O437" s="1147" t="s">
        <v>2071</v>
      </c>
      <c r="P437" s="1154"/>
    </row>
    <row r="438" spans="2:18" s="1149" customFormat="1" ht="27.75" customHeight="1">
      <c r="B438" s="1139">
        <f t="shared" si="39"/>
        <v>364</v>
      </c>
      <c r="C438" s="1174">
        <f t="shared" si="38"/>
        <v>364</v>
      </c>
      <c r="D438" s="1184">
        <v>4.0179999999999998</v>
      </c>
      <c r="E438" s="1176" t="s">
        <v>373</v>
      </c>
      <c r="F438" s="1152">
        <v>2.6150000000000002</v>
      </c>
      <c r="G438" s="1144">
        <f t="shared" si="37"/>
        <v>2.6150000000000002</v>
      </c>
      <c r="H438" s="1144"/>
      <c r="I438" s="1157">
        <v>3</v>
      </c>
      <c r="J438" s="1145">
        <v>6.5</v>
      </c>
      <c r="K438" s="1159" t="s">
        <v>1319</v>
      </c>
      <c r="L438" s="1159" t="s">
        <v>1320</v>
      </c>
      <c r="M438" s="1157" t="str">
        <f>'[4]INDUK JARINGAN'!K405</f>
        <v>K</v>
      </c>
      <c r="N438" s="1147" t="s">
        <v>2072</v>
      </c>
      <c r="O438" s="1147" t="s">
        <v>2073</v>
      </c>
      <c r="P438" s="1154"/>
      <c r="R438" s="1149" t="s">
        <v>2074</v>
      </c>
    </row>
    <row r="439" spans="2:18" s="1149" customFormat="1" ht="20.100000000000001" customHeight="1">
      <c r="B439" s="1139">
        <f t="shared" si="39"/>
        <v>365</v>
      </c>
      <c r="C439" s="1174">
        <f t="shared" si="38"/>
        <v>365</v>
      </c>
      <c r="D439" s="1184">
        <v>4.0190000000000001</v>
      </c>
      <c r="E439" s="1176" t="s">
        <v>374</v>
      </c>
      <c r="F439" s="1152">
        <v>2.25</v>
      </c>
      <c r="G439" s="1144">
        <f t="shared" si="37"/>
        <v>2.25</v>
      </c>
      <c r="H439" s="1144"/>
      <c r="I439" s="1157">
        <v>3.5</v>
      </c>
      <c r="J439" s="1145">
        <v>5</v>
      </c>
      <c r="K439" s="1159" t="s">
        <v>1319</v>
      </c>
      <c r="L439" s="1159" t="s">
        <v>1320</v>
      </c>
      <c r="M439" s="1157" t="str">
        <f>'[4]INDUK JARINGAN'!K406</f>
        <v>K</v>
      </c>
      <c r="N439" s="1147" t="s">
        <v>2070</v>
      </c>
      <c r="O439" s="1147" t="s">
        <v>2075</v>
      </c>
      <c r="P439" s="1154"/>
    </row>
    <row r="440" spans="2:18" s="1149" customFormat="1" ht="20.100000000000001" customHeight="1">
      <c r="B440" s="1139">
        <f t="shared" si="39"/>
        <v>366</v>
      </c>
      <c r="C440" s="1174">
        <f t="shared" si="38"/>
        <v>366</v>
      </c>
      <c r="D440" s="1184">
        <v>4.0199999999999996</v>
      </c>
      <c r="E440" s="1176" t="s">
        <v>375</v>
      </c>
      <c r="F440" s="1152">
        <v>2.448</v>
      </c>
      <c r="G440" s="1144">
        <f t="shared" si="37"/>
        <v>2.448</v>
      </c>
      <c r="H440" s="1144"/>
      <c r="I440" s="1157">
        <v>3.5</v>
      </c>
      <c r="J440" s="1145">
        <v>5</v>
      </c>
      <c r="K440" s="1159" t="s">
        <v>1319</v>
      </c>
      <c r="L440" s="1159" t="s">
        <v>1320</v>
      </c>
      <c r="M440" s="1157" t="str">
        <f>'[4]INDUK JARINGAN'!K407</f>
        <v>K</v>
      </c>
      <c r="N440" s="1147" t="s">
        <v>2076</v>
      </c>
      <c r="O440" s="1147" t="s">
        <v>2077</v>
      </c>
      <c r="P440" s="1154"/>
    </row>
    <row r="441" spans="2:18" s="1149" customFormat="1" ht="20.100000000000001" customHeight="1">
      <c r="B441" s="1139">
        <f t="shared" si="39"/>
        <v>367</v>
      </c>
      <c r="C441" s="1174">
        <f t="shared" si="38"/>
        <v>367</v>
      </c>
      <c r="D441" s="1184">
        <v>4.0209999999999999</v>
      </c>
      <c r="E441" s="1176" t="s">
        <v>376</v>
      </c>
      <c r="F441" s="1152">
        <v>2.6960000000000002</v>
      </c>
      <c r="G441" s="1144">
        <f t="shared" si="37"/>
        <v>2.6960000000000002</v>
      </c>
      <c r="H441" s="1144"/>
      <c r="I441" s="1157">
        <v>3</v>
      </c>
      <c r="J441" s="1145">
        <v>4.5</v>
      </c>
      <c r="K441" s="1159" t="s">
        <v>1319</v>
      </c>
      <c r="L441" s="1159" t="s">
        <v>1320</v>
      </c>
      <c r="M441" s="1157" t="str">
        <f>'[4]INDUK JARINGAN'!K408</f>
        <v>K</v>
      </c>
      <c r="N441" s="1147" t="s">
        <v>2078</v>
      </c>
      <c r="O441" s="1147" t="s">
        <v>2079</v>
      </c>
      <c r="P441" s="1154"/>
    </row>
    <row r="442" spans="2:18" s="1149" customFormat="1" ht="29.25" customHeight="1">
      <c r="B442" s="1139">
        <f t="shared" si="39"/>
        <v>368</v>
      </c>
      <c r="C442" s="1174">
        <f t="shared" si="38"/>
        <v>368</v>
      </c>
      <c r="D442" s="1184">
        <v>4.0220000000000002</v>
      </c>
      <c r="E442" s="1176" t="s">
        <v>377</v>
      </c>
      <c r="F442" s="1152">
        <v>5.9340000000000002</v>
      </c>
      <c r="G442" s="1144">
        <f t="shared" si="37"/>
        <v>5.9340000000000002</v>
      </c>
      <c r="H442" s="1144"/>
      <c r="I442" s="1157">
        <v>3</v>
      </c>
      <c r="J442" s="1145">
        <v>4.5</v>
      </c>
      <c r="K442" s="1159" t="s">
        <v>1319</v>
      </c>
      <c r="L442" s="1159" t="s">
        <v>1320</v>
      </c>
      <c r="M442" s="1157" t="str">
        <f>'[4]INDUK JARINGAN'!K409</f>
        <v>K</v>
      </c>
      <c r="N442" s="1147" t="s">
        <v>2080</v>
      </c>
      <c r="O442" s="1147" t="s">
        <v>2073</v>
      </c>
      <c r="P442" s="1154"/>
      <c r="R442" s="1149" t="s">
        <v>2081</v>
      </c>
    </row>
    <row r="443" spans="2:18" s="1149" customFormat="1" ht="29.25" customHeight="1">
      <c r="B443" s="1139">
        <f t="shared" si="39"/>
        <v>369</v>
      </c>
      <c r="C443" s="1174">
        <f t="shared" si="38"/>
        <v>369</v>
      </c>
      <c r="D443" s="1184">
        <v>4.0230000000000103</v>
      </c>
      <c r="E443" s="1176" t="s">
        <v>378</v>
      </c>
      <c r="F443" s="1152">
        <v>0.38600000000000001</v>
      </c>
      <c r="G443" s="1144">
        <f t="shared" si="37"/>
        <v>0.38600000000000001</v>
      </c>
      <c r="H443" s="1144"/>
      <c r="I443" s="1157">
        <v>3.5</v>
      </c>
      <c r="J443" s="1145">
        <v>5.5</v>
      </c>
      <c r="K443" s="1159" t="s">
        <v>1319</v>
      </c>
      <c r="L443" s="1159" t="s">
        <v>1320</v>
      </c>
      <c r="M443" s="1157" t="str">
        <f>'[4]INDUK JARINGAN'!K410</f>
        <v>K</v>
      </c>
      <c r="N443" s="1147" t="s">
        <v>2082</v>
      </c>
      <c r="O443" s="1147" t="s">
        <v>2083</v>
      </c>
      <c r="P443" s="1154"/>
      <c r="R443" s="1149" t="s">
        <v>2084</v>
      </c>
    </row>
    <row r="444" spans="2:18" s="1149" customFormat="1" ht="28.5" customHeight="1">
      <c r="B444" s="1139">
        <f t="shared" si="39"/>
        <v>370</v>
      </c>
      <c r="C444" s="1174">
        <f t="shared" si="38"/>
        <v>370</v>
      </c>
      <c r="D444" s="1184">
        <v>4.0240000000000098</v>
      </c>
      <c r="E444" s="1176" t="s">
        <v>379</v>
      </c>
      <c r="F444" s="1152">
        <v>1.972</v>
      </c>
      <c r="G444" s="1144">
        <f t="shared" si="37"/>
        <v>1.972</v>
      </c>
      <c r="H444" s="1144"/>
      <c r="I444" s="1157">
        <v>3.5</v>
      </c>
      <c r="J444" s="1145">
        <v>5</v>
      </c>
      <c r="K444" s="1159" t="s">
        <v>1319</v>
      </c>
      <c r="L444" s="1159" t="s">
        <v>1320</v>
      </c>
      <c r="M444" s="1157" t="str">
        <f>'[4]INDUK JARINGAN'!K411</f>
        <v>K</v>
      </c>
      <c r="N444" s="1147" t="s">
        <v>2085</v>
      </c>
      <c r="O444" s="1147" t="s">
        <v>2086</v>
      </c>
      <c r="P444" s="1154"/>
      <c r="R444" s="1149" t="s">
        <v>2087</v>
      </c>
    </row>
    <row r="445" spans="2:18" s="1149" customFormat="1" ht="20.100000000000001" customHeight="1">
      <c r="B445" s="1139">
        <f t="shared" si="39"/>
        <v>371</v>
      </c>
      <c r="C445" s="1174">
        <f t="shared" si="38"/>
        <v>371</v>
      </c>
      <c r="D445" s="1184">
        <v>4.0250000000000101</v>
      </c>
      <c r="E445" s="1176" t="s">
        <v>380</v>
      </c>
      <c r="F445" s="1152">
        <v>2.2999999999999998</v>
      </c>
      <c r="G445" s="1144">
        <f t="shared" si="37"/>
        <v>2.2999999999999998</v>
      </c>
      <c r="H445" s="1144"/>
      <c r="I445" s="1157">
        <v>3</v>
      </c>
      <c r="J445" s="1145">
        <v>5</v>
      </c>
      <c r="K445" s="1159" t="s">
        <v>1319</v>
      </c>
      <c r="L445" s="1159" t="s">
        <v>1320</v>
      </c>
      <c r="M445" s="1157" t="str">
        <f>'[4]INDUK JARINGAN'!K412</f>
        <v>K</v>
      </c>
      <c r="N445" s="1147" t="s">
        <v>2088</v>
      </c>
      <c r="O445" s="1147" t="s">
        <v>2089</v>
      </c>
      <c r="P445" s="1154"/>
    </row>
    <row r="446" spans="2:18" s="1149" customFormat="1" ht="28.5" customHeight="1">
      <c r="B446" s="1139">
        <f>B445+1</f>
        <v>372</v>
      </c>
      <c r="C446" s="1174">
        <f t="shared" si="38"/>
        <v>372</v>
      </c>
      <c r="D446" s="1184">
        <v>4.0260000000000096</v>
      </c>
      <c r="E446" s="1176" t="s">
        <v>381</v>
      </c>
      <c r="F446" s="1162">
        <v>0.7</v>
      </c>
      <c r="G446" s="1144">
        <f t="shared" si="37"/>
        <v>0.7</v>
      </c>
      <c r="H446" s="1144"/>
      <c r="I446" s="1157">
        <v>4</v>
      </c>
      <c r="J446" s="1145">
        <v>5</v>
      </c>
      <c r="K446" s="1215" t="s">
        <v>1319</v>
      </c>
      <c r="L446" s="1215" t="s">
        <v>1320</v>
      </c>
      <c r="M446" s="1157" t="str">
        <f>'[4]INDUK JARINGAN'!K413</f>
        <v>K</v>
      </c>
      <c r="N446" s="1147" t="s">
        <v>2090</v>
      </c>
      <c r="O446" s="1147" t="s">
        <v>2086</v>
      </c>
      <c r="P446" s="1154"/>
    </row>
    <row r="447" spans="2:18" s="1149" customFormat="1" ht="28.5" customHeight="1">
      <c r="B447" s="1139">
        <f t="shared" si="39"/>
        <v>373</v>
      </c>
      <c r="C447" s="1174">
        <f t="shared" si="38"/>
        <v>373</v>
      </c>
      <c r="D447" s="1184">
        <v>4.0270000000000099</v>
      </c>
      <c r="E447" s="1176" t="s">
        <v>382</v>
      </c>
      <c r="F447" s="1152">
        <v>2.2000000000000002</v>
      </c>
      <c r="G447" s="1144">
        <f t="shared" si="37"/>
        <v>2.2000000000000002</v>
      </c>
      <c r="H447" s="1144"/>
      <c r="I447" s="1157">
        <v>3</v>
      </c>
      <c r="J447" s="1145">
        <v>4.5</v>
      </c>
      <c r="K447" s="1159" t="s">
        <v>1319</v>
      </c>
      <c r="L447" s="1159" t="s">
        <v>1320</v>
      </c>
      <c r="M447" s="1157" t="str">
        <f>'[4]INDUK JARINGAN'!K414</f>
        <v>K</v>
      </c>
      <c r="N447" s="1147" t="s">
        <v>2091</v>
      </c>
      <c r="O447" s="1147" t="s">
        <v>2092</v>
      </c>
      <c r="P447" s="1154"/>
    </row>
    <row r="448" spans="2:18" s="1149" customFormat="1" ht="28.5" customHeight="1">
      <c r="B448" s="1139">
        <f t="shared" si="39"/>
        <v>374</v>
      </c>
      <c r="C448" s="1174">
        <f t="shared" si="38"/>
        <v>374</v>
      </c>
      <c r="D448" s="1184">
        <v>4.0280000000000102</v>
      </c>
      <c r="E448" s="1176" t="s">
        <v>383</v>
      </c>
      <c r="F448" s="1152">
        <v>4</v>
      </c>
      <c r="G448" s="1144">
        <f t="shared" si="37"/>
        <v>4</v>
      </c>
      <c r="H448" s="1144"/>
      <c r="I448" s="1157">
        <v>3</v>
      </c>
      <c r="J448" s="1145">
        <v>5</v>
      </c>
      <c r="K448" s="1159" t="s">
        <v>1319</v>
      </c>
      <c r="L448" s="1159" t="s">
        <v>1320</v>
      </c>
      <c r="M448" s="1157" t="str">
        <f>'[4]INDUK JARINGAN'!K415</f>
        <v>K</v>
      </c>
      <c r="N448" s="1147" t="s">
        <v>2093</v>
      </c>
      <c r="O448" s="1147" t="s">
        <v>2094</v>
      </c>
      <c r="P448" s="1154"/>
    </row>
    <row r="449" spans="2:18" s="1149" customFormat="1" ht="27" customHeight="1">
      <c r="B449" s="1139">
        <f t="shared" si="39"/>
        <v>375</v>
      </c>
      <c r="C449" s="1174">
        <f>C448+1</f>
        <v>375</v>
      </c>
      <c r="D449" s="1184">
        <v>4.0290000000000097</v>
      </c>
      <c r="E449" s="1176" t="s">
        <v>384</v>
      </c>
      <c r="F449" s="1179">
        <v>0.7</v>
      </c>
      <c r="G449" s="1144">
        <f t="shared" si="37"/>
        <v>0.7</v>
      </c>
      <c r="H449" s="1144"/>
      <c r="I449" s="1157">
        <v>3</v>
      </c>
      <c r="J449" s="1145">
        <v>4.5</v>
      </c>
      <c r="K449" s="1159" t="s">
        <v>1319</v>
      </c>
      <c r="L449" s="1159" t="s">
        <v>1320</v>
      </c>
      <c r="M449" s="1157" t="str">
        <f>'[4]INDUK JARINGAN'!K416</f>
        <v>K</v>
      </c>
      <c r="N449" s="1147" t="s">
        <v>2095</v>
      </c>
      <c r="O449" s="1147" t="s">
        <v>2096</v>
      </c>
      <c r="P449" s="1154"/>
    </row>
    <row r="450" spans="2:18" s="1149" customFormat="1" ht="26.25" customHeight="1">
      <c r="B450" s="1139">
        <f t="shared" si="39"/>
        <v>376</v>
      </c>
      <c r="C450" s="1174">
        <f t="shared" si="38"/>
        <v>376</v>
      </c>
      <c r="D450" s="1184">
        <v>4.03000000000001</v>
      </c>
      <c r="E450" s="1176" t="s">
        <v>385</v>
      </c>
      <c r="F450" s="1179">
        <v>0.88800000000000001</v>
      </c>
      <c r="G450" s="1144">
        <f t="shared" si="37"/>
        <v>0.88800000000000001</v>
      </c>
      <c r="H450" s="1144"/>
      <c r="I450" s="1157">
        <v>3.5</v>
      </c>
      <c r="J450" s="1145">
        <v>4</v>
      </c>
      <c r="K450" s="1159" t="s">
        <v>1319</v>
      </c>
      <c r="L450" s="1159" t="s">
        <v>1320</v>
      </c>
      <c r="M450" s="1157" t="str">
        <f>'[4]INDUK JARINGAN'!K417</f>
        <v>K</v>
      </c>
      <c r="N450" s="1147" t="s">
        <v>2097</v>
      </c>
      <c r="O450" s="1147" t="s">
        <v>2083</v>
      </c>
      <c r="P450" s="1154"/>
    </row>
    <row r="451" spans="2:18" s="1149" customFormat="1" ht="20.100000000000001" customHeight="1">
      <c r="B451" s="1139"/>
      <c r="C451" s="1166"/>
      <c r="D451" s="1212"/>
      <c r="E451" s="1151"/>
      <c r="F451" s="1216"/>
      <c r="G451" s="1144"/>
      <c r="H451" s="1144"/>
      <c r="I451" s="1153"/>
      <c r="J451" s="1145"/>
      <c r="K451" s="1146"/>
      <c r="L451" s="1146"/>
      <c r="M451" s="1153"/>
      <c r="N451" s="1147"/>
      <c r="O451" s="1147"/>
      <c r="P451" s="1154"/>
    </row>
    <row r="452" spans="2:18" s="1149" customFormat="1" ht="20.100000000000001" customHeight="1">
      <c r="B452" s="1139"/>
      <c r="C452" s="1132" t="s">
        <v>2098</v>
      </c>
      <c r="D452" s="1212"/>
      <c r="E452" s="1168"/>
      <c r="F452" s="1169">
        <f>SUM(F453:F473)</f>
        <v>71.653999999999996</v>
      </c>
      <c r="G452" s="1170">
        <f t="shared" ref="G452:G473" si="40">F452</f>
        <v>71.653999999999996</v>
      </c>
      <c r="H452" s="1170"/>
      <c r="I452" s="1171"/>
      <c r="J452" s="1172"/>
      <c r="K452" s="1146"/>
      <c r="L452" s="1146"/>
      <c r="M452" s="1153"/>
      <c r="N452" s="1147"/>
      <c r="O452" s="1147"/>
      <c r="P452" s="1173"/>
      <c r="Q452" s="1217"/>
    </row>
    <row r="453" spans="2:18" s="1149" customFormat="1" ht="27" customHeight="1">
      <c r="B453" s="1139">
        <f>B450+1</f>
        <v>377</v>
      </c>
      <c r="C453" s="1174">
        <f>C450+1</f>
        <v>377</v>
      </c>
      <c r="D453" s="1184">
        <v>4.0309999999999997</v>
      </c>
      <c r="E453" s="1151" t="s">
        <v>386</v>
      </c>
      <c r="F453" s="1152">
        <v>7.3479999999999999</v>
      </c>
      <c r="G453" s="1144">
        <f t="shared" si="40"/>
        <v>7.3479999999999999</v>
      </c>
      <c r="H453" s="1144"/>
      <c r="I453" s="1153">
        <v>5</v>
      </c>
      <c r="J453" s="1145">
        <v>7</v>
      </c>
      <c r="K453" s="1146" t="s">
        <v>1319</v>
      </c>
      <c r="L453" s="1146" t="s">
        <v>1320</v>
      </c>
      <c r="M453" s="1153" t="str">
        <f>'[4]INDUK JARINGAN'!K420</f>
        <v>K</v>
      </c>
      <c r="N453" s="1147" t="s">
        <v>2099</v>
      </c>
      <c r="O453" s="1147" t="s">
        <v>2100</v>
      </c>
      <c r="P453" s="1154"/>
      <c r="R453" s="1149" t="s">
        <v>2101</v>
      </c>
    </row>
    <row r="454" spans="2:18" s="1149" customFormat="1" ht="27" customHeight="1">
      <c r="B454" s="1139">
        <f>B453+1</f>
        <v>378</v>
      </c>
      <c r="C454" s="1174">
        <f t="shared" si="38"/>
        <v>378</v>
      </c>
      <c r="D454" s="1184">
        <v>4.032</v>
      </c>
      <c r="E454" s="1151" t="s">
        <v>387</v>
      </c>
      <c r="F454" s="1152">
        <v>4.1950000000000003</v>
      </c>
      <c r="G454" s="1144">
        <f t="shared" si="40"/>
        <v>4.1950000000000003</v>
      </c>
      <c r="H454" s="1144"/>
      <c r="I454" s="1153">
        <v>4</v>
      </c>
      <c r="J454" s="1145">
        <v>7</v>
      </c>
      <c r="K454" s="1146" t="s">
        <v>1319</v>
      </c>
      <c r="L454" s="1146" t="s">
        <v>1320</v>
      </c>
      <c r="M454" s="1153" t="str">
        <f>'[4]INDUK JARINGAN'!K421</f>
        <v>K</v>
      </c>
      <c r="N454" s="1147" t="s">
        <v>2102</v>
      </c>
      <c r="O454" s="1147" t="s">
        <v>2103</v>
      </c>
      <c r="P454" s="1154"/>
      <c r="R454" s="1149" t="s">
        <v>2104</v>
      </c>
    </row>
    <row r="455" spans="2:18" s="1149" customFormat="1" ht="27.75" customHeight="1">
      <c r="B455" s="1139">
        <f t="shared" ref="B455:B473" si="41">B454+1</f>
        <v>379</v>
      </c>
      <c r="C455" s="1174">
        <f t="shared" si="38"/>
        <v>379</v>
      </c>
      <c r="D455" s="1184">
        <v>4.0330000000000004</v>
      </c>
      <c r="E455" s="1151" t="s">
        <v>388</v>
      </c>
      <c r="F455" s="1152">
        <v>3.1949999999999998</v>
      </c>
      <c r="G455" s="1144">
        <f t="shared" si="40"/>
        <v>3.1949999999999998</v>
      </c>
      <c r="H455" s="1144"/>
      <c r="I455" s="1153">
        <v>4</v>
      </c>
      <c r="J455" s="1145">
        <v>6</v>
      </c>
      <c r="K455" s="1146" t="s">
        <v>1319</v>
      </c>
      <c r="L455" s="1146" t="s">
        <v>1320</v>
      </c>
      <c r="M455" s="1153" t="str">
        <f>'[4]INDUK JARINGAN'!K422</f>
        <v>K</v>
      </c>
      <c r="N455" s="1147" t="s">
        <v>2103</v>
      </c>
      <c r="O455" s="1147" t="s">
        <v>2105</v>
      </c>
      <c r="P455" s="1154"/>
      <c r="R455" s="1149" t="s">
        <v>2106</v>
      </c>
    </row>
    <row r="456" spans="2:18" s="1149" customFormat="1" ht="27.75" customHeight="1">
      <c r="B456" s="1139">
        <f t="shared" si="41"/>
        <v>380</v>
      </c>
      <c r="C456" s="1174">
        <f t="shared" si="38"/>
        <v>380</v>
      </c>
      <c r="D456" s="1184">
        <v>4.0339999999999998</v>
      </c>
      <c r="E456" s="1151" t="s">
        <v>389</v>
      </c>
      <c r="F456" s="1152">
        <v>3.8639999999999999</v>
      </c>
      <c r="G456" s="1144">
        <f t="shared" si="40"/>
        <v>3.8639999999999999</v>
      </c>
      <c r="H456" s="1144"/>
      <c r="I456" s="1153">
        <v>3</v>
      </c>
      <c r="J456" s="1145">
        <v>5</v>
      </c>
      <c r="K456" s="1146" t="s">
        <v>1319</v>
      </c>
      <c r="L456" s="1146" t="s">
        <v>1320</v>
      </c>
      <c r="M456" s="1153" t="str">
        <f>'[4]INDUK JARINGAN'!K423</f>
        <v>K</v>
      </c>
      <c r="N456" s="1147" t="s">
        <v>2103</v>
      </c>
      <c r="O456" s="1147" t="s">
        <v>2107</v>
      </c>
      <c r="P456" s="1154"/>
      <c r="R456" s="1149" t="s">
        <v>2108</v>
      </c>
    </row>
    <row r="457" spans="2:18" s="1149" customFormat="1" ht="30" customHeight="1">
      <c r="B457" s="1139">
        <f t="shared" si="41"/>
        <v>381</v>
      </c>
      <c r="C457" s="1174">
        <f t="shared" si="38"/>
        <v>381</v>
      </c>
      <c r="D457" s="1184">
        <v>4.0350000000000001</v>
      </c>
      <c r="E457" s="1151" t="s">
        <v>2109</v>
      </c>
      <c r="F457" s="1152">
        <v>7.6509999999999998</v>
      </c>
      <c r="G457" s="1144">
        <f t="shared" si="40"/>
        <v>7.6509999999999998</v>
      </c>
      <c r="H457" s="1144"/>
      <c r="I457" s="1153">
        <v>3</v>
      </c>
      <c r="J457" s="1145">
        <v>5</v>
      </c>
      <c r="K457" s="1146" t="s">
        <v>1319</v>
      </c>
      <c r="L457" s="1146" t="s">
        <v>1320</v>
      </c>
      <c r="M457" s="1153" t="str">
        <f>'[4]INDUK JARINGAN'!K424</f>
        <v>K</v>
      </c>
      <c r="N457" s="1147" t="s">
        <v>2110</v>
      </c>
      <c r="O457" s="1147" t="s">
        <v>2111</v>
      </c>
      <c r="P457" s="1154"/>
      <c r="R457" s="1149" t="s">
        <v>2112</v>
      </c>
    </row>
    <row r="458" spans="2:18" s="1149" customFormat="1" ht="27" customHeight="1">
      <c r="B458" s="1139">
        <f t="shared" si="41"/>
        <v>382</v>
      </c>
      <c r="C458" s="1174">
        <f t="shared" si="38"/>
        <v>382</v>
      </c>
      <c r="D458" s="1184">
        <v>4.0359999999999996</v>
      </c>
      <c r="E458" s="1151" t="s">
        <v>390</v>
      </c>
      <c r="F458" s="1152">
        <v>2.6320000000000001</v>
      </c>
      <c r="G458" s="1144">
        <f t="shared" si="40"/>
        <v>2.6320000000000001</v>
      </c>
      <c r="H458" s="1144"/>
      <c r="I458" s="1153">
        <v>5</v>
      </c>
      <c r="J458" s="1145">
        <v>6</v>
      </c>
      <c r="K458" s="1146" t="s">
        <v>1319</v>
      </c>
      <c r="L458" s="1146" t="s">
        <v>1320</v>
      </c>
      <c r="M458" s="1153" t="str">
        <f>'[4]INDUK JARINGAN'!K425</f>
        <v>K</v>
      </c>
      <c r="N458" s="1147" t="s">
        <v>2113</v>
      </c>
      <c r="O458" s="1147" t="s">
        <v>2114</v>
      </c>
      <c r="P458" s="1154"/>
    </row>
    <row r="459" spans="2:18" s="1149" customFormat="1" ht="27.75" customHeight="1">
      <c r="B459" s="1139">
        <f t="shared" si="41"/>
        <v>383</v>
      </c>
      <c r="C459" s="1174">
        <f>C458+1</f>
        <v>383</v>
      </c>
      <c r="D459" s="1184">
        <v>4.0369999999999999</v>
      </c>
      <c r="E459" s="1151" t="s">
        <v>391</v>
      </c>
      <c r="F459" s="1152">
        <v>3.5270000000000001</v>
      </c>
      <c r="G459" s="1144">
        <f t="shared" si="40"/>
        <v>3.5270000000000001</v>
      </c>
      <c r="H459" s="1144"/>
      <c r="I459" s="1153">
        <v>3</v>
      </c>
      <c r="J459" s="1145">
        <v>4.5</v>
      </c>
      <c r="K459" s="1146" t="s">
        <v>1319</v>
      </c>
      <c r="L459" s="1146" t="s">
        <v>1320</v>
      </c>
      <c r="M459" s="1153" t="str">
        <f>'[4]INDUK JARINGAN'!K426</f>
        <v>K</v>
      </c>
      <c r="N459" s="1147" t="s">
        <v>2115</v>
      </c>
      <c r="O459" s="1147" t="s">
        <v>2116</v>
      </c>
      <c r="P459" s="1154"/>
      <c r="R459" s="1149" t="s">
        <v>2117</v>
      </c>
    </row>
    <row r="460" spans="2:18" s="1149" customFormat="1" ht="26.25" customHeight="1">
      <c r="B460" s="1139">
        <f t="shared" si="41"/>
        <v>384</v>
      </c>
      <c r="C460" s="1174">
        <f>C459+1</f>
        <v>384</v>
      </c>
      <c r="D460" s="1184">
        <v>4.0380000000000003</v>
      </c>
      <c r="E460" s="1151" t="s">
        <v>392</v>
      </c>
      <c r="F460" s="1152">
        <v>3.8330000000000002</v>
      </c>
      <c r="G460" s="1144">
        <f t="shared" si="40"/>
        <v>3.8330000000000002</v>
      </c>
      <c r="H460" s="1144"/>
      <c r="I460" s="1153">
        <v>3</v>
      </c>
      <c r="J460" s="1145">
        <v>5</v>
      </c>
      <c r="K460" s="1146" t="s">
        <v>1319</v>
      </c>
      <c r="L460" s="1146" t="s">
        <v>1320</v>
      </c>
      <c r="M460" s="1153" t="str">
        <f>'[4]INDUK JARINGAN'!K427</f>
        <v>K</v>
      </c>
      <c r="N460" s="1147" t="s">
        <v>2118</v>
      </c>
      <c r="O460" s="1147" t="s">
        <v>2119</v>
      </c>
      <c r="P460" s="1154"/>
    </row>
    <row r="461" spans="2:18" s="1149" customFormat="1" ht="25.5" customHeight="1">
      <c r="B461" s="1139">
        <f t="shared" si="41"/>
        <v>385</v>
      </c>
      <c r="C461" s="1174">
        <f t="shared" si="38"/>
        <v>385</v>
      </c>
      <c r="D461" s="1184">
        <v>4.0389999999999997</v>
      </c>
      <c r="E461" s="1151" t="s">
        <v>393</v>
      </c>
      <c r="F461" s="1152">
        <v>2.831</v>
      </c>
      <c r="G461" s="1144">
        <f t="shared" si="40"/>
        <v>2.831</v>
      </c>
      <c r="H461" s="1144"/>
      <c r="I461" s="1153">
        <v>3</v>
      </c>
      <c r="J461" s="1145">
        <v>5</v>
      </c>
      <c r="K461" s="1146" t="s">
        <v>1319</v>
      </c>
      <c r="L461" s="1146" t="s">
        <v>1320</v>
      </c>
      <c r="M461" s="1153" t="str">
        <f>'[4]INDUK JARINGAN'!K428</f>
        <v>K</v>
      </c>
      <c r="N461" s="1147" t="s">
        <v>2120</v>
      </c>
      <c r="O461" s="1147" t="s">
        <v>1752</v>
      </c>
      <c r="P461" s="1154"/>
    </row>
    <row r="462" spans="2:18" s="1149" customFormat="1" ht="27" customHeight="1">
      <c r="B462" s="1139">
        <f t="shared" si="41"/>
        <v>386</v>
      </c>
      <c r="C462" s="1174">
        <f t="shared" si="38"/>
        <v>386</v>
      </c>
      <c r="D462" s="1184">
        <v>4.04</v>
      </c>
      <c r="E462" s="1151" t="s">
        <v>394</v>
      </c>
      <c r="F462" s="1152">
        <v>1.5489999999999999</v>
      </c>
      <c r="G462" s="1144">
        <f t="shared" si="40"/>
        <v>1.5489999999999999</v>
      </c>
      <c r="H462" s="1144"/>
      <c r="I462" s="1153">
        <v>3</v>
      </c>
      <c r="J462" s="1145">
        <v>5.5</v>
      </c>
      <c r="K462" s="1146" t="s">
        <v>1319</v>
      </c>
      <c r="L462" s="1146" t="s">
        <v>1320</v>
      </c>
      <c r="M462" s="1153" t="str">
        <f>'[4]INDUK JARINGAN'!K429</f>
        <v>K</v>
      </c>
      <c r="N462" s="1147" t="s">
        <v>2121</v>
      </c>
      <c r="O462" s="1147" t="s">
        <v>2122</v>
      </c>
      <c r="P462" s="1154"/>
    </row>
    <row r="463" spans="2:18" s="1149" customFormat="1" ht="27.75" customHeight="1">
      <c r="B463" s="1139">
        <f t="shared" si="41"/>
        <v>387</v>
      </c>
      <c r="C463" s="1174">
        <f t="shared" si="38"/>
        <v>387</v>
      </c>
      <c r="D463" s="1184">
        <v>4.0410000000000004</v>
      </c>
      <c r="E463" s="1151" t="s">
        <v>395</v>
      </c>
      <c r="F463" s="1152">
        <v>5.9290000000000003</v>
      </c>
      <c r="G463" s="1144">
        <f t="shared" si="40"/>
        <v>5.9290000000000003</v>
      </c>
      <c r="H463" s="1144"/>
      <c r="I463" s="1153">
        <v>3</v>
      </c>
      <c r="J463" s="1145">
        <v>4.5</v>
      </c>
      <c r="K463" s="1146" t="s">
        <v>1319</v>
      </c>
      <c r="L463" s="1146" t="s">
        <v>1320</v>
      </c>
      <c r="M463" s="1153" t="str">
        <f>'[4]INDUK JARINGAN'!K430</f>
        <v>K</v>
      </c>
      <c r="N463" s="1147" t="s">
        <v>2123</v>
      </c>
      <c r="O463" s="1147" t="s">
        <v>2124</v>
      </c>
      <c r="P463" s="1154"/>
      <c r="R463" s="1149" t="s">
        <v>2125</v>
      </c>
    </row>
    <row r="464" spans="2:18" s="1149" customFormat="1" ht="20.100000000000001" customHeight="1">
      <c r="B464" s="1139">
        <f t="shared" si="41"/>
        <v>388</v>
      </c>
      <c r="C464" s="1174">
        <f t="shared" si="38"/>
        <v>388</v>
      </c>
      <c r="D464" s="1184">
        <v>4.0419999999999998</v>
      </c>
      <c r="E464" s="1151" t="s">
        <v>396</v>
      </c>
      <c r="F464" s="1152">
        <v>3.0680000000000001</v>
      </c>
      <c r="G464" s="1144">
        <f t="shared" si="40"/>
        <v>3.0680000000000001</v>
      </c>
      <c r="H464" s="1144"/>
      <c r="I464" s="1153">
        <v>3</v>
      </c>
      <c r="J464" s="1145">
        <v>5</v>
      </c>
      <c r="K464" s="1146" t="s">
        <v>1319</v>
      </c>
      <c r="L464" s="1146" t="s">
        <v>1320</v>
      </c>
      <c r="M464" s="1153" t="str">
        <f>'[4]INDUK JARINGAN'!K431</f>
        <v>K</v>
      </c>
      <c r="N464" s="1147" t="s">
        <v>2126</v>
      </c>
      <c r="O464" s="1147" t="s">
        <v>2096</v>
      </c>
      <c r="P464" s="1154"/>
      <c r="R464" s="1149" t="s">
        <v>2127</v>
      </c>
    </row>
    <row r="465" spans="2:18" s="1149" customFormat="1" ht="20.100000000000001" customHeight="1">
      <c r="B465" s="1139">
        <f t="shared" si="41"/>
        <v>389</v>
      </c>
      <c r="C465" s="1174">
        <f t="shared" si="38"/>
        <v>389</v>
      </c>
      <c r="D465" s="1184">
        <v>4.0430000000000001</v>
      </c>
      <c r="E465" s="1151" t="s">
        <v>397</v>
      </c>
      <c r="F465" s="1152">
        <v>4.5190000000000001</v>
      </c>
      <c r="G465" s="1144">
        <f t="shared" si="40"/>
        <v>4.5190000000000001</v>
      </c>
      <c r="H465" s="1144"/>
      <c r="I465" s="1153">
        <v>3</v>
      </c>
      <c r="J465" s="1145">
        <v>5</v>
      </c>
      <c r="K465" s="1146" t="s">
        <v>1319</v>
      </c>
      <c r="L465" s="1146" t="s">
        <v>1320</v>
      </c>
      <c r="M465" s="1153" t="str">
        <f>'[4]INDUK JARINGAN'!K432</f>
        <v>K</v>
      </c>
      <c r="N465" s="1147" t="s">
        <v>2128</v>
      </c>
      <c r="O465" s="1147" t="s">
        <v>2129</v>
      </c>
      <c r="P465" s="1154"/>
    </row>
    <row r="466" spans="2:18" s="1149" customFormat="1" ht="27.75" customHeight="1">
      <c r="B466" s="1139">
        <f t="shared" si="41"/>
        <v>390</v>
      </c>
      <c r="C466" s="1174">
        <f t="shared" si="38"/>
        <v>390</v>
      </c>
      <c r="D466" s="1184">
        <v>4.0439999999999996</v>
      </c>
      <c r="E466" s="1151" t="s">
        <v>398</v>
      </c>
      <c r="F466" s="1152">
        <v>1.87</v>
      </c>
      <c r="G466" s="1144">
        <f t="shared" si="40"/>
        <v>1.87</v>
      </c>
      <c r="H466" s="1144"/>
      <c r="I466" s="1153">
        <v>3</v>
      </c>
      <c r="J466" s="1145">
        <v>4.5</v>
      </c>
      <c r="K466" s="1146" t="s">
        <v>1319</v>
      </c>
      <c r="L466" s="1146" t="s">
        <v>1320</v>
      </c>
      <c r="M466" s="1153" t="str">
        <f>'[4]INDUK JARINGAN'!K433</f>
        <v>K</v>
      </c>
      <c r="N466" s="1147" t="s">
        <v>2130</v>
      </c>
      <c r="O466" s="1147" t="s">
        <v>2131</v>
      </c>
      <c r="P466" s="1154"/>
    </row>
    <row r="467" spans="2:18" s="1149" customFormat="1" ht="20.100000000000001" customHeight="1">
      <c r="B467" s="1139">
        <f t="shared" si="41"/>
        <v>391</v>
      </c>
      <c r="C467" s="1174">
        <f t="shared" si="38"/>
        <v>391</v>
      </c>
      <c r="D467" s="1184">
        <v>4.0449999999999999</v>
      </c>
      <c r="E467" s="1151" t="s">
        <v>399</v>
      </c>
      <c r="F467" s="1152">
        <v>2.2200000000000002</v>
      </c>
      <c r="G467" s="1144">
        <f t="shared" si="40"/>
        <v>2.2200000000000002</v>
      </c>
      <c r="H467" s="1144"/>
      <c r="I467" s="1153">
        <v>3</v>
      </c>
      <c r="J467" s="1145">
        <v>5</v>
      </c>
      <c r="K467" s="1146" t="s">
        <v>1319</v>
      </c>
      <c r="L467" s="1146" t="s">
        <v>1320</v>
      </c>
      <c r="M467" s="1153" t="str">
        <f>'[4]INDUK JARINGAN'!K434</f>
        <v>K</v>
      </c>
      <c r="N467" s="1147" t="s">
        <v>2132</v>
      </c>
      <c r="O467" s="1147" t="s">
        <v>2122</v>
      </c>
      <c r="P467" s="1154"/>
    </row>
    <row r="468" spans="2:18" s="1149" customFormat="1" ht="29.25" customHeight="1">
      <c r="B468" s="1139">
        <f t="shared" si="41"/>
        <v>392</v>
      </c>
      <c r="C468" s="1174">
        <f t="shared" si="38"/>
        <v>392</v>
      </c>
      <c r="D468" s="1184">
        <v>4.0460000000000003</v>
      </c>
      <c r="E468" s="1151" t="s">
        <v>400</v>
      </c>
      <c r="F468" s="1152">
        <v>0.4</v>
      </c>
      <c r="G468" s="1144">
        <f t="shared" si="40"/>
        <v>0.4</v>
      </c>
      <c r="H468" s="1144"/>
      <c r="I468" s="1153">
        <v>5.5</v>
      </c>
      <c r="J468" s="1145">
        <v>5.5</v>
      </c>
      <c r="K468" s="1146" t="s">
        <v>1319</v>
      </c>
      <c r="L468" s="1146" t="s">
        <v>1320</v>
      </c>
      <c r="M468" s="1153" t="str">
        <f>'[4]INDUK JARINGAN'!K435</f>
        <v>K</v>
      </c>
      <c r="N468" s="1147" t="s">
        <v>2133</v>
      </c>
      <c r="O468" s="1147" t="s">
        <v>2134</v>
      </c>
      <c r="P468" s="1154"/>
    </row>
    <row r="469" spans="2:18" s="1149" customFormat="1" ht="20.100000000000001" customHeight="1">
      <c r="B469" s="1139">
        <f t="shared" si="41"/>
        <v>393</v>
      </c>
      <c r="C469" s="1174">
        <f t="shared" si="38"/>
        <v>393</v>
      </c>
      <c r="D469" s="1184">
        <v>4.0470000000000104</v>
      </c>
      <c r="E469" s="1151" t="s">
        <v>401</v>
      </c>
      <c r="F469" s="1152">
        <v>1.75</v>
      </c>
      <c r="G469" s="1144">
        <f t="shared" si="40"/>
        <v>1.75</v>
      </c>
      <c r="H469" s="1144"/>
      <c r="I469" s="1153">
        <v>3</v>
      </c>
      <c r="J469" s="1145">
        <v>4.5</v>
      </c>
      <c r="K469" s="1146" t="s">
        <v>1319</v>
      </c>
      <c r="L469" s="1146" t="s">
        <v>1320</v>
      </c>
      <c r="M469" s="1153" t="str">
        <f>'[4]INDUK JARINGAN'!K436</f>
        <v>K</v>
      </c>
      <c r="N469" s="1147" t="s">
        <v>2135</v>
      </c>
      <c r="O469" s="1147" t="s">
        <v>2136</v>
      </c>
      <c r="P469" s="1154"/>
      <c r="R469" s="1149" t="s">
        <v>2137</v>
      </c>
    </row>
    <row r="470" spans="2:18" s="1149" customFormat="1" ht="20.100000000000001" customHeight="1">
      <c r="B470" s="1139">
        <f t="shared" si="41"/>
        <v>394</v>
      </c>
      <c r="C470" s="1174">
        <f t="shared" si="38"/>
        <v>394</v>
      </c>
      <c r="D470" s="1184">
        <v>4.0480000000000098</v>
      </c>
      <c r="E470" s="1151" t="s">
        <v>402</v>
      </c>
      <c r="F470" s="1152">
        <v>2.0699999999999998</v>
      </c>
      <c r="G470" s="1144">
        <f t="shared" si="40"/>
        <v>2.0699999999999998</v>
      </c>
      <c r="H470" s="1144"/>
      <c r="I470" s="1153">
        <v>3</v>
      </c>
      <c r="J470" s="1145">
        <v>5</v>
      </c>
      <c r="K470" s="1146" t="s">
        <v>1319</v>
      </c>
      <c r="L470" s="1146" t="s">
        <v>1320</v>
      </c>
      <c r="M470" s="1153" t="str">
        <f>'[4]INDUK JARINGAN'!K437</f>
        <v>K</v>
      </c>
      <c r="N470" s="1147" t="s">
        <v>2138</v>
      </c>
      <c r="O470" s="1147" t="s">
        <v>2139</v>
      </c>
      <c r="P470" s="1154"/>
    </row>
    <row r="471" spans="2:18" s="1149" customFormat="1" ht="25.5" customHeight="1">
      <c r="B471" s="1139">
        <f t="shared" si="41"/>
        <v>395</v>
      </c>
      <c r="C471" s="1174">
        <f t="shared" si="38"/>
        <v>395</v>
      </c>
      <c r="D471" s="1184">
        <v>4.0490000000000101</v>
      </c>
      <c r="E471" s="1151" t="s">
        <v>403</v>
      </c>
      <c r="F471" s="1152">
        <v>2.3069999999999999</v>
      </c>
      <c r="G471" s="1144">
        <f t="shared" si="40"/>
        <v>2.3069999999999999</v>
      </c>
      <c r="H471" s="1144"/>
      <c r="I471" s="1153">
        <v>3</v>
      </c>
      <c r="J471" s="1145">
        <v>5</v>
      </c>
      <c r="K471" s="1146" t="s">
        <v>1319</v>
      </c>
      <c r="L471" s="1146" t="s">
        <v>1320</v>
      </c>
      <c r="M471" s="1153" t="str">
        <f>'[4]INDUK JARINGAN'!K438</f>
        <v>K</v>
      </c>
      <c r="N471" s="1147" t="s">
        <v>2140</v>
      </c>
      <c r="O471" s="1147" t="s">
        <v>2141</v>
      </c>
      <c r="P471" s="1154"/>
    </row>
    <row r="472" spans="2:18" s="1149" customFormat="1" ht="25.5" customHeight="1">
      <c r="B472" s="1139">
        <f t="shared" si="41"/>
        <v>396</v>
      </c>
      <c r="C472" s="1174">
        <f t="shared" si="38"/>
        <v>396</v>
      </c>
      <c r="D472" s="1184">
        <v>4.0500000000000096</v>
      </c>
      <c r="E472" s="1151" t="s">
        <v>404</v>
      </c>
      <c r="F472" s="1152">
        <v>1.98</v>
      </c>
      <c r="G472" s="1144">
        <f t="shared" si="40"/>
        <v>1.98</v>
      </c>
      <c r="H472" s="1144"/>
      <c r="I472" s="1153">
        <v>3</v>
      </c>
      <c r="J472" s="1145">
        <v>5</v>
      </c>
      <c r="K472" s="1146" t="s">
        <v>1319</v>
      </c>
      <c r="L472" s="1146" t="s">
        <v>1320</v>
      </c>
      <c r="M472" s="1153" t="str">
        <f>'[4]INDUK JARINGAN'!K439</f>
        <v>K</v>
      </c>
      <c r="N472" s="1147" t="s">
        <v>2139</v>
      </c>
      <c r="O472" s="1147" t="s">
        <v>2142</v>
      </c>
      <c r="P472" s="1154"/>
    </row>
    <row r="473" spans="2:18" s="1149" customFormat="1" ht="25.5" customHeight="1">
      <c r="B473" s="1139">
        <f t="shared" si="41"/>
        <v>397</v>
      </c>
      <c r="C473" s="1174">
        <f t="shared" si="38"/>
        <v>397</v>
      </c>
      <c r="D473" s="1184">
        <v>4.0510000000000099</v>
      </c>
      <c r="E473" s="1151" t="s">
        <v>405</v>
      </c>
      <c r="F473" s="1152">
        <v>4.9160000000000004</v>
      </c>
      <c r="G473" s="1144">
        <f t="shared" si="40"/>
        <v>4.9160000000000004</v>
      </c>
      <c r="H473" s="1144"/>
      <c r="I473" s="1153">
        <f>'[4]INDUK JARINGAN'!H440</f>
        <v>3</v>
      </c>
      <c r="J473" s="1145">
        <f>J472</f>
        <v>5</v>
      </c>
      <c r="K473" s="1146" t="str">
        <f>'[4]INDUK JARINGAN'!I440</f>
        <v>Aspal</v>
      </c>
      <c r="L473" s="1146" t="str">
        <f>'[4]INDUK JARINGAN'!J440</f>
        <v>Kabupaten</v>
      </c>
      <c r="M473" s="1153" t="str">
        <f>'[4]INDUK JARINGAN'!K440</f>
        <v>K</v>
      </c>
      <c r="N473" s="1147" t="str">
        <f>'[4]INDUK JARINGAN'!L440</f>
        <v>Pertigaan Masjid Tanalum</v>
      </c>
      <c r="O473" s="1147" t="str">
        <f>'[4]INDUK JARINGAN'!M440</f>
        <v>Pertigaan Gunungwuled-Sipentul</v>
      </c>
      <c r="P473" s="1154"/>
    </row>
    <row r="474" spans="2:18" s="1149" customFormat="1" ht="20.100000000000001" customHeight="1">
      <c r="B474" s="1139"/>
      <c r="C474" s="1166"/>
      <c r="D474" s="1212"/>
      <c r="E474" s="1151"/>
      <c r="F474" s="1185"/>
      <c r="G474" s="1144"/>
      <c r="H474" s="1144"/>
      <c r="I474" s="1153"/>
      <c r="J474" s="1145"/>
      <c r="K474" s="1146"/>
      <c r="L474" s="1146"/>
      <c r="M474" s="1153"/>
      <c r="N474" s="1147"/>
      <c r="O474" s="1147"/>
      <c r="P474" s="1154"/>
    </row>
    <row r="475" spans="2:18" s="1149" customFormat="1" ht="20.100000000000001" customHeight="1">
      <c r="B475" s="1139"/>
      <c r="C475" s="1132" t="s">
        <v>2143</v>
      </c>
      <c r="D475" s="1212"/>
      <c r="E475" s="1151"/>
      <c r="F475" s="1169">
        <f>SUM(F476:F487)</f>
        <v>43.286999999999999</v>
      </c>
      <c r="G475" s="1170">
        <f t="shared" ref="G475:G487" si="42">F475</f>
        <v>43.286999999999999</v>
      </c>
      <c r="H475" s="1170"/>
      <c r="I475" s="1171"/>
      <c r="J475" s="1172"/>
      <c r="K475" s="1146"/>
      <c r="L475" s="1146"/>
      <c r="M475" s="1153"/>
      <c r="N475" s="1147"/>
      <c r="O475" s="1147"/>
      <c r="P475" s="1183"/>
      <c r="Q475" s="1194"/>
    </row>
    <row r="476" spans="2:18" s="1149" customFormat="1" ht="25.5" customHeight="1">
      <c r="B476" s="1139">
        <f>B473+1</f>
        <v>398</v>
      </c>
      <c r="C476" s="1174">
        <f>C473+1</f>
        <v>398</v>
      </c>
      <c r="D476" s="1184">
        <v>4.0519999999999996</v>
      </c>
      <c r="E476" s="1176" t="s">
        <v>406</v>
      </c>
      <c r="F476" s="1152">
        <v>2.65</v>
      </c>
      <c r="G476" s="1144">
        <f t="shared" si="42"/>
        <v>2.65</v>
      </c>
      <c r="H476" s="1144"/>
      <c r="I476" s="1157">
        <v>3</v>
      </c>
      <c r="J476" s="1145">
        <v>6</v>
      </c>
      <c r="K476" s="1159" t="s">
        <v>1319</v>
      </c>
      <c r="L476" s="1159" t="s">
        <v>1320</v>
      </c>
      <c r="M476" s="1157" t="str">
        <f>'[4]INDUK JARINGAN'!K443</f>
        <v>K</v>
      </c>
      <c r="N476" s="1147" t="s">
        <v>2144</v>
      </c>
      <c r="O476" s="1147" t="s">
        <v>2145</v>
      </c>
      <c r="P476" s="1154"/>
    </row>
    <row r="477" spans="2:18" s="1149" customFormat="1" ht="33" customHeight="1">
      <c r="B477" s="1139">
        <f>B476+1</f>
        <v>399</v>
      </c>
      <c r="C477" s="1174">
        <f>C476+1</f>
        <v>399</v>
      </c>
      <c r="D477" s="1184">
        <v>4.0529999999999999</v>
      </c>
      <c r="E477" s="1176" t="s">
        <v>407</v>
      </c>
      <c r="F477" s="1152">
        <v>5.9829999999999997</v>
      </c>
      <c r="G477" s="1144">
        <f t="shared" si="42"/>
        <v>5.9829999999999997</v>
      </c>
      <c r="H477" s="1144"/>
      <c r="I477" s="1157">
        <v>5</v>
      </c>
      <c r="J477" s="1145">
        <v>6</v>
      </c>
      <c r="K477" s="1159" t="s">
        <v>1319</v>
      </c>
      <c r="L477" s="1159" t="s">
        <v>1320</v>
      </c>
      <c r="M477" s="1157" t="str">
        <f>'[4]INDUK JARINGAN'!K444</f>
        <v>K</v>
      </c>
      <c r="N477" s="1147" t="s">
        <v>1665</v>
      </c>
      <c r="O477" s="1147" t="s">
        <v>2146</v>
      </c>
      <c r="P477" s="1154"/>
      <c r="R477" s="1149" t="s">
        <v>2147</v>
      </c>
    </row>
    <row r="478" spans="2:18" s="1149" customFormat="1" ht="31.5" customHeight="1">
      <c r="B478" s="1139">
        <f t="shared" ref="B478:B487" si="43">B477+1</f>
        <v>400</v>
      </c>
      <c r="C478" s="1174">
        <f t="shared" si="38"/>
        <v>400</v>
      </c>
      <c r="D478" s="1184">
        <v>4.0540000000000003</v>
      </c>
      <c r="E478" s="1176" t="s">
        <v>408</v>
      </c>
      <c r="F478" s="1152">
        <v>2.2599999999999998</v>
      </c>
      <c r="G478" s="1144">
        <f t="shared" si="42"/>
        <v>2.2599999999999998</v>
      </c>
      <c r="H478" s="1144"/>
      <c r="I478" s="1157">
        <v>4</v>
      </c>
      <c r="J478" s="1145">
        <v>7</v>
      </c>
      <c r="K478" s="1159" t="s">
        <v>1319</v>
      </c>
      <c r="L478" s="1159" t="s">
        <v>1320</v>
      </c>
      <c r="M478" s="1157" t="str">
        <f>'[4]INDUK JARINGAN'!K445</f>
        <v>K</v>
      </c>
      <c r="N478" s="1147" t="s">
        <v>2146</v>
      </c>
      <c r="O478" s="1147" t="s">
        <v>2148</v>
      </c>
      <c r="P478" s="1154"/>
      <c r="R478" s="1149" t="s">
        <v>2149</v>
      </c>
    </row>
    <row r="479" spans="2:18" s="1149" customFormat="1" ht="30.75" customHeight="1">
      <c r="B479" s="1139">
        <f t="shared" si="43"/>
        <v>401</v>
      </c>
      <c r="C479" s="1174">
        <f t="shared" si="38"/>
        <v>401</v>
      </c>
      <c r="D479" s="1184">
        <v>4.0549999999999997</v>
      </c>
      <c r="E479" s="1176" t="s">
        <v>409</v>
      </c>
      <c r="F479" s="1152">
        <v>4.7080000000000002</v>
      </c>
      <c r="G479" s="1144">
        <f t="shared" si="42"/>
        <v>4.7080000000000002</v>
      </c>
      <c r="H479" s="1144"/>
      <c r="I479" s="1157">
        <v>5</v>
      </c>
      <c r="J479" s="1145">
        <v>7</v>
      </c>
      <c r="K479" s="1159" t="s">
        <v>1319</v>
      </c>
      <c r="L479" s="1159" t="s">
        <v>1320</v>
      </c>
      <c r="M479" s="1157" t="str">
        <f>'[4]INDUK JARINGAN'!K446</f>
        <v>K</v>
      </c>
      <c r="N479" s="1147" t="s">
        <v>2146</v>
      </c>
      <c r="O479" s="1147" t="s">
        <v>2150</v>
      </c>
      <c r="P479" s="1154"/>
      <c r="R479" s="1149" t="s">
        <v>2151</v>
      </c>
    </row>
    <row r="480" spans="2:18" s="1149" customFormat="1" ht="26.25" customHeight="1">
      <c r="B480" s="1139">
        <f t="shared" si="43"/>
        <v>402</v>
      </c>
      <c r="C480" s="1174">
        <f t="shared" si="38"/>
        <v>402</v>
      </c>
      <c r="D480" s="1184">
        <v>4.056</v>
      </c>
      <c r="E480" s="1176" t="s">
        <v>410</v>
      </c>
      <c r="F480" s="1152">
        <v>4.2750000000000004</v>
      </c>
      <c r="G480" s="1144">
        <f t="shared" si="42"/>
        <v>4.2750000000000004</v>
      </c>
      <c r="H480" s="1144"/>
      <c r="I480" s="1153">
        <v>3.5</v>
      </c>
      <c r="J480" s="1145">
        <v>5</v>
      </c>
      <c r="K480" s="1146" t="s">
        <v>1319</v>
      </c>
      <c r="L480" s="1146" t="s">
        <v>1320</v>
      </c>
      <c r="M480" s="1157" t="str">
        <f>'[4]INDUK JARINGAN'!K447</f>
        <v>K</v>
      </c>
      <c r="N480" s="1147" t="s">
        <v>1665</v>
      </c>
      <c r="O480" s="1147" t="s">
        <v>2152</v>
      </c>
      <c r="P480" s="1154"/>
      <c r="R480" s="1149" t="s">
        <v>2153</v>
      </c>
    </row>
    <row r="481" spans="2:18" s="1149" customFormat="1" ht="25.5" customHeight="1">
      <c r="B481" s="1139">
        <f t="shared" si="43"/>
        <v>403</v>
      </c>
      <c r="C481" s="1174">
        <f t="shared" si="38"/>
        <v>403</v>
      </c>
      <c r="D481" s="1184">
        <v>4.0570000000000004</v>
      </c>
      <c r="E481" s="1176" t="s">
        <v>411</v>
      </c>
      <c r="F481" s="1152">
        <v>2.2130000000000001</v>
      </c>
      <c r="G481" s="1144">
        <f t="shared" si="42"/>
        <v>2.2130000000000001</v>
      </c>
      <c r="H481" s="1144"/>
      <c r="I481" s="1153">
        <v>3</v>
      </c>
      <c r="J481" s="1145">
        <v>5</v>
      </c>
      <c r="K481" s="1146" t="s">
        <v>1319</v>
      </c>
      <c r="L481" s="1146" t="s">
        <v>1320</v>
      </c>
      <c r="M481" s="1157" t="str">
        <f>'[4]INDUK JARINGAN'!K448</f>
        <v>K</v>
      </c>
      <c r="N481" s="1147" t="s">
        <v>2154</v>
      </c>
      <c r="O481" s="1147" t="s">
        <v>2155</v>
      </c>
      <c r="P481" s="1154"/>
    </row>
    <row r="482" spans="2:18" s="1149" customFormat="1" ht="27.75" customHeight="1">
      <c r="B482" s="1139">
        <f t="shared" si="43"/>
        <v>404</v>
      </c>
      <c r="C482" s="1174">
        <f t="shared" si="38"/>
        <v>404</v>
      </c>
      <c r="D482" s="1184">
        <v>4.0579999999999998</v>
      </c>
      <c r="E482" s="1176" t="s">
        <v>412</v>
      </c>
      <c r="F482" s="1152">
        <v>0.68100000000000005</v>
      </c>
      <c r="G482" s="1144">
        <f t="shared" si="42"/>
        <v>0.68100000000000005</v>
      </c>
      <c r="H482" s="1144"/>
      <c r="I482" s="1153">
        <v>3</v>
      </c>
      <c r="J482" s="1145">
        <v>4</v>
      </c>
      <c r="K482" s="1146" t="s">
        <v>1319</v>
      </c>
      <c r="L482" s="1146" t="s">
        <v>1320</v>
      </c>
      <c r="M482" s="1157" t="str">
        <f>'[4]INDUK JARINGAN'!K449</f>
        <v>K</v>
      </c>
      <c r="N482" s="1147" t="s">
        <v>2156</v>
      </c>
      <c r="O482" s="1147" t="s">
        <v>2157</v>
      </c>
      <c r="P482" s="1154"/>
      <c r="R482" s="1149" t="s">
        <v>2158</v>
      </c>
    </row>
    <row r="483" spans="2:18" s="1149" customFormat="1" ht="20.100000000000001" customHeight="1">
      <c r="B483" s="1139">
        <f t="shared" si="43"/>
        <v>405</v>
      </c>
      <c r="C483" s="1174">
        <f t="shared" si="38"/>
        <v>405</v>
      </c>
      <c r="D483" s="1184">
        <v>4.0590000000000002</v>
      </c>
      <c r="E483" s="1176" t="s">
        <v>413</v>
      </c>
      <c r="F483" s="1152">
        <v>2.7789999999999999</v>
      </c>
      <c r="G483" s="1144">
        <f t="shared" si="42"/>
        <v>2.7789999999999999</v>
      </c>
      <c r="H483" s="1144"/>
      <c r="I483" s="1153">
        <v>3</v>
      </c>
      <c r="J483" s="1145">
        <v>5.5</v>
      </c>
      <c r="K483" s="1146" t="s">
        <v>1319</v>
      </c>
      <c r="L483" s="1146" t="s">
        <v>1320</v>
      </c>
      <c r="M483" s="1157" t="str">
        <f>'[4]INDUK JARINGAN'!K450</f>
        <v>K</v>
      </c>
      <c r="N483" s="1147" t="s">
        <v>2159</v>
      </c>
      <c r="O483" s="1147" t="s">
        <v>2160</v>
      </c>
      <c r="P483" s="1154"/>
      <c r="R483" s="1149" t="s">
        <v>2161</v>
      </c>
    </row>
    <row r="484" spans="2:18" s="1149" customFormat="1" ht="27" customHeight="1">
      <c r="B484" s="1139">
        <f t="shared" si="43"/>
        <v>406</v>
      </c>
      <c r="C484" s="1174">
        <f t="shared" si="38"/>
        <v>406</v>
      </c>
      <c r="D484" s="1184">
        <v>4.0599999999999996</v>
      </c>
      <c r="E484" s="1176" t="s">
        <v>414</v>
      </c>
      <c r="F484" s="1152">
        <v>6.0910000000000002</v>
      </c>
      <c r="G484" s="1144">
        <f t="shared" si="42"/>
        <v>6.0910000000000002</v>
      </c>
      <c r="H484" s="1144"/>
      <c r="I484" s="1153">
        <v>3.5</v>
      </c>
      <c r="J484" s="1145">
        <v>5.5</v>
      </c>
      <c r="K484" s="1146" t="s">
        <v>1319</v>
      </c>
      <c r="L484" s="1146" t="s">
        <v>1320</v>
      </c>
      <c r="M484" s="1157" t="str">
        <f>'[4]INDUK JARINGAN'!K451</f>
        <v>K</v>
      </c>
      <c r="N484" s="1147" t="s">
        <v>2162</v>
      </c>
      <c r="O484" s="1147" t="s">
        <v>2163</v>
      </c>
      <c r="P484" s="1154"/>
      <c r="R484" s="1149" t="s">
        <v>2164</v>
      </c>
    </row>
    <row r="485" spans="2:18" s="1149" customFormat="1" ht="25.5" customHeight="1">
      <c r="B485" s="1139">
        <f t="shared" si="43"/>
        <v>407</v>
      </c>
      <c r="C485" s="1174">
        <f t="shared" si="38"/>
        <v>407</v>
      </c>
      <c r="D485" s="1184">
        <v>4.0609999999999999</v>
      </c>
      <c r="E485" s="1152" t="s">
        <v>415</v>
      </c>
      <c r="F485" s="1152">
        <v>2.927</v>
      </c>
      <c r="G485" s="1144">
        <f t="shared" si="42"/>
        <v>2.927</v>
      </c>
      <c r="H485" s="1144"/>
      <c r="I485" s="1153">
        <v>3</v>
      </c>
      <c r="J485" s="1145">
        <v>5</v>
      </c>
      <c r="K485" s="1146" t="s">
        <v>1319</v>
      </c>
      <c r="L485" s="1153" t="s">
        <v>1320</v>
      </c>
      <c r="M485" s="1157" t="str">
        <f>'[4]INDUK JARINGAN'!K452</f>
        <v>K</v>
      </c>
      <c r="N485" s="1147" t="s">
        <v>2159</v>
      </c>
      <c r="O485" s="1147" t="s">
        <v>2165</v>
      </c>
      <c r="P485" s="1154"/>
      <c r="R485" s="1149" t="s">
        <v>2166</v>
      </c>
    </row>
    <row r="486" spans="2:18" s="1149" customFormat="1" ht="28.5" customHeight="1">
      <c r="B486" s="1139">
        <f t="shared" si="43"/>
        <v>408</v>
      </c>
      <c r="C486" s="1218">
        <f t="shared" si="38"/>
        <v>408</v>
      </c>
      <c r="D486" s="1184">
        <v>4.0620000000000003</v>
      </c>
      <c r="E486" s="1219" t="s">
        <v>416</v>
      </c>
      <c r="F486" s="1152">
        <v>5.6</v>
      </c>
      <c r="G486" s="1144">
        <f t="shared" si="42"/>
        <v>5.6</v>
      </c>
      <c r="H486" s="1144"/>
      <c r="I486" s="1153">
        <v>3.5</v>
      </c>
      <c r="J486" s="1220">
        <v>5.5</v>
      </c>
      <c r="K486" s="1221" t="s">
        <v>1319</v>
      </c>
      <c r="L486" s="1160" t="s">
        <v>1320</v>
      </c>
      <c r="M486" s="1157" t="str">
        <f>'[4]INDUK JARINGAN'!K453</f>
        <v>K</v>
      </c>
      <c r="N486" s="1147" t="s">
        <v>2167</v>
      </c>
      <c r="O486" s="1147" t="s">
        <v>2163</v>
      </c>
      <c r="P486" s="1154"/>
    </row>
    <row r="487" spans="2:18" s="1149" customFormat="1" ht="20.100000000000001" customHeight="1">
      <c r="B487" s="1139">
        <f t="shared" si="43"/>
        <v>409</v>
      </c>
      <c r="C487" s="1174">
        <f>C486+1</f>
        <v>409</v>
      </c>
      <c r="D487" s="1184">
        <v>4.0629999999999997</v>
      </c>
      <c r="E487" s="1162" t="s">
        <v>417</v>
      </c>
      <c r="F487" s="1162">
        <v>3.12</v>
      </c>
      <c r="G487" s="1144">
        <f t="shared" si="42"/>
        <v>3.12</v>
      </c>
      <c r="H487" s="1144"/>
      <c r="I487" s="1157">
        <v>3</v>
      </c>
      <c r="J487" s="1166">
        <v>5</v>
      </c>
      <c r="K487" s="1222" t="s">
        <v>1969</v>
      </c>
      <c r="L487" s="1157" t="str">
        <f>L486</f>
        <v>Kabupaten</v>
      </c>
      <c r="M487" s="1157" t="str">
        <f>'[4]INDUK JARINGAN'!K454</f>
        <v>K</v>
      </c>
      <c r="N487" s="1177" t="s">
        <v>2168</v>
      </c>
      <c r="O487" s="1177" t="s">
        <v>2169</v>
      </c>
      <c r="P487" s="1154"/>
    </row>
    <row r="488" spans="2:18" s="1149" customFormat="1" ht="20.100000000000001" customHeight="1" thickBot="1">
      <c r="B488" s="1217"/>
      <c r="C488" s="1223"/>
      <c r="D488" s="1224"/>
      <c r="E488" s="1225"/>
      <c r="F488" s="1225"/>
      <c r="G488" s="1225"/>
      <c r="H488" s="1225"/>
      <c r="I488" s="1225"/>
      <c r="J488" s="1226"/>
      <c r="K488" s="1221"/>
      <c r="L488" s="1220"/>
      <c r="M488" s="1227"/>
      <c r="N488" s="1228"/>
      <c r="O488" s="1229"/>
      <c r="P488" s="1230"/>
    </row>
    <row r="489" spans="2:18" s="1149" customFormat="1" ht="30" customHeight="1" thickBot="1">
      <c r="B489" s="1231"/>
      <c r="C489" s="1321" t="s">
        <v>2170</v>
      </c>
      <c r="D489" s="1321"/>
      <c r="E489" s="1321"/>
      <c r="F489" s="1232">
        <f>F11+F111+F140+F156+F179+F207+F231+F287+F311+F329+F349+F383+F395+F408+F418+F427+F452+F475</f>
        <v>987.11369999999999</v>
      </c>
      <c r="G489" s="1233" t="e">
        <f>G11+G111+G140+G156+G179+G207+G231+G287+G311+G329+G349+G383+G395+G408+G418+G427+G452+G475</f>
        <v>#REF!</v>
      </c>
      <c r="H489" s="1233"/>
      <c r="I489" s="1232">
        <f>I11+I111+I140+I156+I179+I207+I231+I287+I311+I329+I349+I383+I395+I408+I418+I427+I452+I475</f>
        <v>0</v>
      </c>
      <c r="J489" s="1233"/>
      <c r="K489" s="1232"/>
      <c r="L489" s="1233">
        <f>L11+L111+L140+L156+L179+L207+L231+L287+L311+L329+L349+L383+L395+L408+L418+L427+L452+L475</f>
        <v>0</v>
      </c>
      <c r="M489" s="1232">
        <f>M11+M111+M140+M156+M179+M207+M231+M287+M311+M329+M349+M383+M395+M408+M418+M427+M452+M475</f>
        <v>0</v>
      </c>
      <c r="N489" s="1234">
        <f>N11+N111+N140+N156+N179+N207+N231+N287+N311+N329+N349+N383+N395+N408+N418+N427+N452+N475</f>
        <v>0</v>
      </c>
      <c r="O489" s="1235">
        <f>O11+O111+O140+O156+O179+O207+O231+O287+O311+O329+O349+O383+O395+O408+O418+O427+O452+O475</f>
        <v>0</v>
      </c>
      <c r="P489" s="1232">
        <f>P11+P111+P140+P156+P179+P207+P231+P287+P311+P329+P349+P383+P395+P408+P418+P427+P452+P475</f>
        <v>0</v>
      </c>
      <c r="Q489" s="1194"/>
    </row>
    <row r="490" spans="2:18" s="1149" customFormat="1" ht="20.100000000000001" customHeight="1">
      <c r="C490" s="1236"/>
      <c r="D490" s="1212"/>
      <c r="E490" s="1237"/>
      <c r="F490" s="1238"/>
      <c r="G490" s="1239"/>
      <c r="H490" s="1239"/>
      <c r="I490" s="1238"/>
      <c r="J490" s="1238"/>
      <c r="K490" s="1238"/>
      <c r="L490" s="1240"/>
      <c r="M490" s="1238"/>
      <c r="N490" s="1238"/>
      <c r="O490" s="1240"/>
      <c r="P490" s="1241"/>
    </row>
    <row r="491" spans="2:18" s="1149" customFormat="1" ht="20.100000000000001" hidden="1" customHeight="1">
      <c r="C491" s="1242"/>
      <c r="D491" s="1212"/>
      <c r="E491" s="1237"/>
      <c r="F491" s="1238"/>
      <c r="G491" s="1239"/>
      <c r="H491" s="1239"/>
      <c r="I491" s="1238"/>
      <c r="J491" s="1238"/>
      <c r="K491" s="1238"/>
      <c r="L491" s="1240"/>
      <c r="M491" s="1238"/>
      <c r="N491" s="1238"/>
      <c r="O491" s="1240"/>
      <c r="P491" s="1241"/>
    </row>
    <row r="492" spans="2:18" s="1149" customFormat="1" ht="20.100000000000001" hidden="1" customHeight="1">
      <c r="C492" s="1242" t="s">
        <v>2171</v>
      </c>
      <c r="D492" s="1212"/>
      <c r="E492" s="1237"/>
      <c r="F492" s="1238"/>
      <c r="G492" s="1239"/>
      <c r="H492" s="1239"/>
      <c r="I492" s="1238"/>
      <c r="J492" s="1238"/>
      <c r="K492" s="1238"/>
      <c r="L492" s="1240"/>
      <c r="M492" s="1238"/>
      <c r="N492" s="1238"/>
      <c r="O492" s="1240"/>
      <c r="P492" s="1241"/>
    </row>
    <row r="493" spans="2:18" s="1149" customFormat="1" ht="20.100000000000001" hidden="1" customHeight="1">
      <c r="C493" s="1242">
        <v>374</v>
      </c>
      <c r="D493" s="1212"/>
      <c r="E493" s="1237"/>
      <c r="F493" s="1238"/>
      <c r="G493" s="1239"/>
      <c r="H493" s="1239"/>
      <c r="I493" s="1238"/>
      <c r="J493" s="1238"/>
      <c r="K493" s="1238"/>
      <c r="L493" s="1240"/>
      <c r="M493" s="1238"/>
      <c r="N493" s="1238"/>
      <c r="O493" s="1240"/>
      <c r="P493" s="1241"/>
    </row>
    <row r="494" spans="2:18" s="1149" customFormat="1" ht="20.100000000000001" hidden="1" customHeight="1">
      <c r="C494" s="1242">
        <v>384</v>
      </c>
      <c r="D494" s="1212"/>
      <c r="E494" s="1237"/>
      <c r="F494" s="1238"/>
      <c r="G494" s="1239"/>
      <c r="H494" s="1239"/>
      <c r="I494" s="1238"/>
      <c r="J494" s="1238"/>
      <c r="K494" s="1238"/>
      <c r="L494" s="1240"/>
      <c r="M494" s="1238"/>
      <c r="N494" s="1238"/>
      <c r="O494" s="1240"/>
      <c r="P494" s="1241"/>
    </row>
    <row r="495" spans="2:18" s="1149" customFormat="1" ht="20.100000000000001" hidden="1" customHeight="1">
      <c r="C495" s="1242"/>
      <c r="D495" s="1212"/>
      <c r="E495" s="1237"/>
      <c r="F495" s="1238"/>
      <c r="G495" s="1239"/>
      <c r="H495" s="1239"/>
      <c r="I495" s="1238"/>
      <c r="J495" s="1238"/>
      <c r="K495" s="1238"/>
      <c r="L495" s="1240"/>
      <c r="M495" s="1238"/>
      <c r="N495" s="1238"/>
      <c r="O495" s="1240"/>
      <c r="P495" s="1241"/>
    </row>
    <row r="496" spans="2:18" s="1243" customFormat="1" ht="20.100000000000001" customHeight="1">
      <c r="D496" s="1212"/>
      <c r="E496" s="1244"/>
      <c r="F496" s="1244"/>
      <c r="G496" s="1244"/>
      <c r="H496" s="1244"/>
      <c r="I496" s="1245"/>
      <c r="J496" s="1245"/>
      <c r="K496" s="1246"/>
      <c r="L496" s="1247"/>
      <c r="M496" s="1248"/>
      <c r="N496" s="1248"/>
      <c r="O496" s="1249"/>
      <c r="P496" s="18"/>
    </row>
    <row r="497" spans="3:16" s="2" customFormat="1" ht="20.100000000000001" customHeight="1">
      <c r="C497" s="1243"/>
      <c r="D497" s="1243"/>
      <c r="E497" s="1250"/>
      <c r="F497" s="1251"/>
      <c r="G497" s="1251"/>
      <c r="H497" s="1251"/>
      <c r="I497" s="1252"/>
      <c r="J497" s="1252"/>
      <c r="K497" s="1253"/>
      <c r="L497" s="1254"/>
      <c r="M497" s="1255"/>
      <c r="N497" s="1255"/>
      <c r="O497" s="1254"/>
      <c r="P497" s="18"/>
    </row>
    <row r="498" spans="3:16" s="1254" customFormat="1" ht="20.100000000000001" customHeight="1">
      <c r="C498" s="1243"/>
      <c r="D498" s="1243"/>
      <c r="E498" s="1250"/>
      <c r="F498" s="1251"/>
      <c r="G498" s="1251"/>
      <c r="H498" s="1251"/>
      <c r="I498" s="1252"/>
      <c r="J498" s="1252"/>
      <c r="K498" s="1253"/>
      <c r="M498" s="1255"/>
      <c r="N498" s="1255"/>
      <c r="P498" s="18"/>
    </row>
    <row r="499" spans="3:16" s="1254" customFormat="1" ht="20.100000000000001" customHeight="1">
      <c r="C499" s="1243"/>
      <c r="D499" s="1249"/>
      <c r="E499" s="1250"/>
      <c r="F499" s="1256"/>
      <c r="G499" s="1256"/>
      <c r="H499" s="1256"/>
      <c r="I499" s="1252"/>
      <c r="J499" s="1252"/>
      <c r="K499" s="1253"/>
      <c r="M499" s="1255"/>
      <c r="N499" s="1255"/>
      <c r="P499" s="18"/>
    </row>
    <row r="500" spans="3:16" s="1254" customFormat="1" ht="20.100000000000001" customHeight="1">
      <c r="C500" s="1243"/>
      <c r="D500" s="1249"/>
      <c r="E500" s="1250"/>
      <c r="F500" s="1257"/>
      <c r="G500" s="1257"/>
      <c r="H500" s="1257"/>
      <c r="I500" s="1252"/>
      <c r="J500" s="1252"/>
      <c r="K500" s="1253"/>
      <c r="M500" s="1255"/>
      <c r="N500" s="1255"/>
      <c r="P500" s="18"/>
    </row>
    <row r="501" spans="3:16" s="1254" customFormat="1" ht="20.100000000000001" customHeight="1">
      <c r="C501" s="1243"/>
      <c r="D501" s="1243"/>
      <c r="E501" s="1258"/>
      <c r="F501" s="1259"/>
      <c r="G501" s="1259"/>
      <c r="H501" s="1259"/>
      <c r="I501" s="1252"/>
      <c r="J501" s="1252"/>
      <c r="K501" s="1253"/>
      <c r="M501" s="1255"/>
      <c r="N501" s="1255"/>
      <c r="P501" s="18"/>
    </row>
    <row r="502" spans="3:16" s="1254" customFormat="1" ht="20.100000000000001" customHeight="1">
      <c r="C502" s="1243"/>
      <c r="D502" s="1243"/>
      <c r="E502" s="1260"/>
      <c r="F502" s="1261"/>
      <c r="G502" s="1212"/>
      <c r="H502" s="1212"/>
      <c r="I502" s="1261"/>
      <c r="J502" s="1261"/>
      <c r="K502" s="1261"/>
      <c r="M502" s="1255"/>
      <c r="N502" s="1255"/>
      <c r="P502" s="19"/>
    </row>
    <row r="503" spans="3:16" s="1254" customFormat="1" ht="20.100000000000001" customHeight="1">
      <c r="C503" s="1243"/>
      <c r="D503" s="1243"/>
      <c r="E503" s="1260"/>
      <c r="F503" s="1261"/>
      <c r="G503" s="1212"/>
      <c r="H503" s="1212"/>
      <c r="I503" s="1261"/>
      <c r="J503" s="1261"/>
      <c r="K503" s="1261"/>
      <c r="M503" s="1255"/>
      <c r="N503" s="1255"/>
      <c r="P503" s="18"/>
    </row>
    <row r="504" spans="3:16" s="1254" customFormat="1">
      <c r="C504" s="1243"/>
      <c r="D504" s="1243"/>
      <c r="E504" s="1262"/>
      <c r="F504" s="1255"/>
      <c r="G504" s="1243"/>
      <c r="H504" s="1243"/>
      <c r="I504" s="1255"/>
      <c r="J504" s="1255"/>
      <c r="K504" s="1255"/>
      <c r="M504" s="1255"/>
      <c r="N504" s="1255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1" t="s">
        <v>1150</v>
      </c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1"/>
      <c r="AH1" s="1361"/>
      <c r="AI1" s="1361"/>
      <c r="AJ1" s="1361"/>
      <c r="AK1" s="1361"/>
      <c r="AL1" s="1361"/>
      <c r="AM1" s="1361"/>
      <c r="AN1" s="1361"/>
      <c r="AO1" s="1361"/>
      <c r="AP1" s="1361"/>
      <c r="AQ1" s="1361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1" t="s">
        <v>1151</v>
      </c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E2" s="1361"/>
      <c r="AF2" s="1361"/>
      <c r="AG2" s="1361"/>
      <c r="AH2" s="1361"/>
      <c r="AI2" s="1361"/>
      <c r="AJ2" s="1361"/>
      <c r="AK2" s="1361"/>
      <c r="AL2" s="1361"/>
      <c r="AM2" s="1361"/>
      <c r="AN2" s="1361"/>
      <c r="AO2" s="1361"/>
      <c r="AP2" s="1361"/>
      <c r="AQ2" s="1361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1" t="s">
        <v>832</v>
      </c>
      <c r="C3" s="1361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1361"/>
      <c r="AG3" s="1361"/>
      <c r="AH3" s="1361"/>
      <c r="AI3" s="1361"/>
      <c r="AJ3" s="1361"/>
      <c r="AK3" s="1361"/>
      <c r="AL3" s="1361"/>
      <c r="AM3" s="1361"/>
      <c r="AN3" s="1361"/>
      <c r="AO3" s="1361"/>
      <c r="AP3" s="1361"/>
      <c r="AQ3" s="1361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2"/>
      <c r="J4" s="1362"/>
      <c r="M4" s="1354"/>
      <c r="N4" s="1354"/>
    </row>
    <row r="5" spans="1:59" ht="15.75" customHeight="1">
      <c r="B5" s="1331" t="s">
        <v>0</v>
      </c>
      <c r="C5" s="1323" t="s">
        <v>1</v>
      </c>
      <c r="D5" s="1366" t="s">
        <v>2</v>
      </c>
      <c r="E5" s="1369" t="s">
        <v>3</v>
      </c>
      <c r="F5" s="1372" t="s">
        <v>4</v>
      </c>
      <c r="G5" s="1373"/>
      <c r="H5" s="1374"/>
      <c r="I5" s="1378" t="s">
        <v>5</v>
      </c>
      <c r="J5" s="1378" t="s">
        <v>6</v>
      </c>
      <c r="K5" s="1355" t="s">
        <v>1283</v>
      </c>
      <c r="L5" s="1356"/>
      <c r="M5" s="1356"/>
      <c r="N5" s="1356"/>
      <c r="O5" s="1356"/>
      <c r="P5" s="1356"/>
      <c r="Q5" s="1356"/>
      <c r="R5" s="1357"/>
      <c r="S5" s="1355" t="s">
        <v>1218</v>
      </c>
      <c r="T5" s="1356"/>
      <c r="U5" s="1356"/>
      <c r="V5" s="1356"/>
      <c r="W5" s="1356"/>
      <c r="X5" s="1357"/>
      <c r="Y5" s="1355" t="s">
        <v>1282</v>
      </c>
      <c r="Z5" s="1356"/>
      <c r="AA5" s="1356"/>
      <c r="AB5" s="1356"/>
      <c r="AC5" s="1356"/>
      <c r="AD5" s="1357"/>
      <c r="AE5" s="1355" t="s">
        <v>1284</v>
      </c>
      <c r="AF5" s="1356"/>
      <c r="AG5" s="1356"/>
      <c r="AH5" s="1356"/>
      <c r="AI5" s="1356"/>
      <c r="AJ5" s="1357"/>
      <c r="AK5" s="1387" t="s">
        <v>1220</v>
      </c>
      <c r="AL5" s="1388"/>
      <c r="AM5" s="1388"/>
      <c r="AN5" s="1388"/>
      <c r="AO5" s="1388"/>
      <c r="AP5" s="1389"/>
      <c r="AQ5" s="1393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2"/>
      <c r="C6" s="1364"/>
      <c r="D6" s="1367"/>
      <c r="E6" s="1370"/>
      <c r="F6" s="1375"/>
      <c r="G6" s="1376"/>
      <c r="H6" s="1377"/>
      <c r="I6" s="1379"/>
      <c r="J6" s="1385"/>
      <c r="K6" s="1358"/>
      <c r="L6" s="1359"/>
      <c r="M6" s="1359"/>
      <c r="N6" s="1359"/>
      <c r="O6" s="1359"/>
      <c r="P6" s="1359"/>
      <c r="Q6" s="1359"/>
      <c r="R6" s="1360"/>
      <c r="S6" s="1358"/>
      <c r="T6" s="1359"/>
      <c r="U6" s="1359"/>
      <c r="V6" s="1359"/>
      <c r="W6" s="1359"/>
      <c r="X6" s="1360"/>
      <c r="Y6" s="1358"/>
      <c r="Z6" s="1359"/>
      <c r="AA6" s="1359"/>
      <c r="AB6" s="1359"/>
      <c r="AC6" s="1359"/>
      <c r="AD6" s="1360"/>
      <c r="AE6" s="1358"/>
      <c r="AF6" s="1359"/>
      <c r="AG6" s="1359"/>
      <c r="AH6" s="1359"/>
      <c r="AI6" s="1359"/>
      <c r="AJ6" s="1360"/>
      <c r="AK6" s="1390"/>
      <c r="AL6" s="1391"/>
      <c r="AM6" s="1391"/>
      <c r="AN6" s="1391"/>
      <c r="AO6" s="1391"/>
      <c r="AP6" s="1392"/>
      <c r="AQ6" s="1394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2"/>
      <c r="C7" s="1364"/>
      <c r="D7" s="1367"/>
      <c r="E7" s="1370"/>
      <c r="F7" s="1381" t="s">
        <v>11</v>
      </c>
      <c r="G7" s="1370"/>
      <c r="H7" s="1384" t="s">
        <v>1147</v>
      </c>
      <c r="I7" s="1379"/>
      <c r="J7" s="1385"/>
      <c r="K7" s="1312" t="s">
        <v>12</v>
      </c>
      <c r="L7" s="1351"/>
      <c r="M7" s="1350" t="s">
        <v>13</v>
      </c>
      <c r="N7" s="1347"/>
      <c r="O7" s="1350" t="s">
        <v>14</v>
      </c>
      <c r="P7" s="1351"/>
      <c r="Q7" s="1347" t="s">
        <v>15</v>
      </c>
      <c r="R7" s="1351"/>
      <c r="S7" s="1312" t="s">
        <v>12</v>
      </c>
      <c r="T7" s="1347"/>
      <c r="U7" s="1350" t="s">
        <v>13</v>
      </c>
      <c r="V7" s="1351" t="s">
        <v>13</v>
      </c>
      <c r="W7" s="1347" t="s">
        <v>16</v>
      </c>
      <c r="X7" s="1351"/>
      <c r="Y7" s="1312" t="s">
        <v>12</v>
      </c>
      <c r="Z7" s="1347"/>
      <c r="AA7" s="1350" t="s">
        <v>13</v>
      </c>
      <c r="AB7" s="1351" t="s">
        <v>13</v>
      </c>
      <c r="AC7" s="1347" t="s">
        <v>16</v>
      </c>
      <c r="AD7" s="1351"/>
      <c r="AE7" s="1312" t="s">
        <v>12</v>
      </c>
      <c r="AF7" s="1347"/>
      <c r="AG7" s="1350" t="s">
        <v>13</v>
      </c>
      <c r="AH7" s="1351" t="s">
        <v>13</v>
      </c>
      <c r="AI7" s="1347" t="s">
        <v>16</v>
      </c>
      <c r="AJ7" s="1351"/>
      <c r="AK7" s="1312" t="s">
        <v>12</v>
      </c>
      <c r="AL7" s="1347" t="s">
        <v>12</v>
      </c>
      <c r="AM7" s="1350" t="s">
        <v>13</v>
      </c>
      <c r="AN7" s="1351" t="s">
        <v>13</v>
      </c>
      <c r="AO7" s="1347" t="s">
        <v>17</v>
      </c>
      <c r="AP7" s="1351"/>
      <c r="AQ7" s="1394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2"/>
      <c r="C8" s="1364"/>
      <c r="D8" s="1367"/>
      <c r="E8" s="1370"/>
      <c r="F8" s="1382"/>
      <c r="G8" s="1383"/>
      <c r="H8" s="1383"/>
      <c r="I8" s="1380"/>
      <c r="J8" s="1386"/>
      <c r="K8" s="1348"/>
      <c r="L8" s="1353"/>
      <c r="M8" s="1352"/>
      <c r="N8" s="1349"/>
      <c r="O8" s="1352" t="e">
        <f>#REF!</f>
        <v>#REF!</v>
      </c>
      <c r="P8" s="1353" t="e">
        <f>#REF!</f>
        <v>#REF!</v>
      </c>
      <c r="Q8" s="1349" t="e">
        <f>#REF!</f>
        <v>#REF!</v>
      </c>
      <c r="R8" s="1353"/>
      <c r="S8" s="1348"/>
      <c r="T8" s="1349"/>
      <c r="U8" s="1352"/>
      <c r="V8" s="1353"/>
      <c r="W8" s="1349"/>
      <c r="X8" s="1353"/>
      <c r="Y8" s="1348"/>
      <c r="Z8" s="1349"/>
      <c r="AA8" s="1352"/>
      <c r="AB8" s="1353"/>
      <c r="AC8" s="1349"/>
      <c r="AD8" s="1353"/>
      <c r="AE8" s="1348"/>
      <c r="AF8" s="1349"/>
      <c r="AG8" s="1352"/>
      <c r="AH8" s="1353"/>
      <c r="AI8" s="1349"/>
      <c r="AJ8" s="1353"/>
      <c r="AK8" s="1398"/>
      <c r="AL8" s="1396"/>
      <c r="AM8" s="1352"/>
      <c r="AN8" s="1353"/>
      <c r="AO8" s="1396"/>
      <c r="AP8" s="1397"/>
      <c r="AQ8" s="1394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3"/>
      <c r="C9" s="1365"/>
      <c r="D9" s="1368"/>
      <c r="E9" s="1371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5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1" t="s">
        <v>1150</v>
      </c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1"/>
      <c r="AH1" s="1361"/>
      <c r="AI1" s="1361"/>
      <c r="AJ1" s="1361"/>
      <c r="AK1" s="1361"/>
      <c r="AL1" s="1361"/>
      <c r="AM1" s="1361"/>
      <c r="AN1" s="1361"/>
      <c r="AO1" s="1361"/>
      <c r="AP1" s="1361"/>
      <c r="AQ1" s="1361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1" t="s">
        <v>1151</v>
      </c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E2" s="1361"/>
      <c r="AF2" s="1361"/>
      <c r="AG2" s="1361"/>
      <c r="AH2" s="1361"/>
      <c r="AI2" s="1361"/>
      <c r="AJ2" s="1361"/>
      <c r="AK2" s="1361"/>
      <c r="AL2" s="1361"/>
      <c r="AM2" s="1361"/>
      <c r="AN2" s="1361"/>
      <c r="AO2" s="1361"/>
      <c r="AP2" s="1361"/>
      <c r="AQ2" s="1361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1" t="s">
        <v>1277</v>
      </c>
      <c r="C3" s="1361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1361"/>
      <c r="AG3" s="1361"/>
      <c r="AH3" s="1361"/>
      <c r="AI3" s="1361"/>
      <c r="AJ3" s="1361"/>
      <c r="AK3" s="1361"/>
      <c r="AL3" s="1361"/>
      <c r="AM3" s="1361"/>
      <c r="AN3" s="1361"/>
      <c r="AO3" s="1361"/>
      <c r="AP3" s="1361"/>
      <c r="AQ3" s="1361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2"/>
      <c r="J4" s="1362"/>
    </row>
    <row r="5" spans="1:59" ht="15.75" customHeight="1">
      <c r="B5" s="1331" t="s">
        <v>0</v>
      </c>
      <c r="C5" s="1323" t="s">
        <v>1</v>
      </c>
      <c r="D5" s="1366" t="s">
        <v>2</v>
      </c>
      <c r="E5" s="1369" t="s">
        <v>3</v>
      </c>
      <c r="F5" s="1372" t="s">
        <v>4</v>
      </c>
      <c r="G5" s="1373"/>
      <c r="H5" s="1374"/>
      <c r="I5" s="1378" t="s">
        <v>5</v>
      </c>
      <c r="J5" s="1378" t="s">
        <v>6</v>
      </c>
      <c r="K5" s="1355" t="s">
        <v>1283</v>
      </c>
      <c r="L5" s="1356"/>
      <c r="M5" s="1356"/>
      <c r="N5" s="1356"/>
      <c r="O5" s="1356"/>
      <c r="P5" s="1356"/>
      <c r="Q5" s="1356"/>
      <c r="R5" s="1357"/>
      <c r="S5" s="1355" t="s">
        <v>1218</v>
      </c>
      <c r="T5" s="1356"/>
      <c r="U5" s="1356"/>
      <c r="V5" s="1356"/>
      <c r="W5" s="1356"/>
      <c r="X5" s="1357"/>
      <c r="Y5" s="1355" t="s">
        <v>1282</v>
      </c>
      <c r="Z5" s="1356"/>
      <c r="AA5" s="1356"/>
      <c r="AB5" s="1356"/>
      <c r="AC5" s="1356"/>
      <c r="AD5" s="1357"/>
      <c r="AE5" s="1355" t="s">
        <v>1284</v>
      </c>
      <c r="AF5" s="1356"/>
      <c r="AG5" s="1356"/>
      <c r="AH5" s="1356"/>
      <c r="AI5" s="1356"/>
      <c r="AJ5" s="1357"/>
      <c r="AK5" s="1387" t="s">
        <v>9</v>
      </c>
      <c r="AL5" s="1388"/>
      <c r="AM5" s="1388"/>
      <c r="AN5" s="1388"/>
      <c r="AO5" s="1388"/>
      <c r="AP5" s="1389"/>
      <c r="AQ5" s="1393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2"/>
      <c r="C6" s="1364"/>
      <c r="D6" s="1367"/>
      <c r="E6" s="1370"/>
      <c r="F6" s="1375"/>
      <c r="G6" s="1376"/>
      <c r="H6" s="1377"/>
      <c r="I6" s="1379"/>
      <c r="J6" s="1385"/>
      <c r="K6" s="1358"/>
      <c r="L6" s="1359"/>
      <c r="M6" s="1359"/>
      <c r="N6" s="1359"/>
      <c r="O6" s="1359"/>
      <c r="P6" s="1359"/>
      <c r="Q6" s="1359"/>
      <c r="R6" s="1360"/>
      <c r="S6" s="1358"/>
      <c r="T6" s="1359"/>
      <c r="U6" s="1359"/>
      <c r="V6" s="1359"/>
      <c r="W6" s="1359"/>
      <c r="X6" s="1360"/>
      <c r="Y6" s="1358"/>
      <c r="Z6" s="1359"/>
      <c r="AA6" s="1359"/>
      <c r="AB6" s="1359"/>
      <c r="AC6" s="1359"/>
      <c r="AD6" s="1360"/>
      <c r="AE6" s="1358"/>
      <c r="AF6" s="1359"/>
      <c r="AG6" s="1359"/>
      <c r="AH6" s="1359"/>
      <c r="AI6" s="1359"/>
      <c r="AJ6" s="1360"/>
      <c r="AK6" s="1390"/>
      <c r="AL6" s="1391"/>
      <c r="AM6" s="1391"/>
      <c r="AN6" s="1391"/>
      <c r="AO6" s="1391"/>
      <c r="AP6" s="1392"/>
      <c r="AQ6" s="1394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2"/>
      <c r="C7" s="1364"/>
      <c r="D7" s="1367"/>
      <c r="E7" s="1370"/>
      <c r="F7" s="1381" t="s">
        <v>11</v>
      </c>
      <c r="G7" s="1370"/>
      <c r="H7" s="1384" t="s">
        <v>1147</v>
      </c>
      <c r="I7" s="1379"/>
      <c r="J7" s="1385"/>
      <c r="K7" s="1312" t="s">
        <v>12</v>
      </c>
      <c r="L7" s="1351"/>
      <c r="M7" s="1350" t="s">
        <v>13</v>
      </c>
      <c r="N7" s="1347"/>
      <c r="O7" s="1350" t="s">
        <v>14</v>
      </c>
      <c r="P7" s="1351"/>
      <c r="Q7" s="1347" t="s">
        <v>15</v>
      </c>
      <c r="R7" s="1351"/>
      <c r="S7" s="1312" t="s">
        <v>12</v>
      </c>
      <c r="T7" s="1347"/>
      <c r="U7" s="1350" t="s">
        <v>13</v>
      </c>
      <c r="V7" s="1351" t="s">
        <v>13</v>
      </c>
      <c r="W7" s="1347" t="s">
        <v>16</v>
      </c>
      <c r="X7" s="1351"/>
      <c r="Y7" s="1312" t="s">
        <v>12</v>
      </c>
      <c r="Z7" s="1347"/>
      <c r="AA7" s="1350" t="s">
        <v>13</v>
      </c>
      <c r="AB7" s="1351" t="s">
        <v>13</v>
      </c>
      <c r="AC7" s="1347" t="s">
        <v>16</v>
      </c>
      <c r="AD7" s="1351"/>
      <c r="AE7" s="1312" t="s">
        <v>12</v>
      </c>
      <c r="AF7" s="1347"/>
      <c r="AG7" s="1350" t="s">
        <v>13</v>
      </c>
      <c r="AH7" s="1351" t="s">
        <v>13</v>
      </c>
      <c r="AI7" s="1347" t="s">
        <v>16</v>
      </c>
      <c r="AJ7" s="1351"/>
      <c r="AK7" s="1312" t="s">
        <v>12</v>
      </c>
      <c r="AL7" s="1347" t="s">
        <v>12</v>
      </c>
      <c r="AM7" s="1350" t="s">
        <v>13</v>
      </c>
      <c r="AN7" s="1351" t="s">
        <v>13</v>
      </c>
      <c r="AO7" s="1347" t="s">
        <v>17</v>
      </c>
      <c r="AP7" s="1351"/>
      <c r="AQ7" s="1394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2"/>
      <c r="C8" s="1364"/>
      <c r="D8" s="1367"/>
      <c r="E8" s="1370"/>
      <c r="F8" s="1382"/>
      <c r="G8" s="1383"/>
      <c r="H8" s="1383"/>
      <c r="I8" s="1380"/>
      <c r="J8" s="1386"/>
      <c r="K8" s="1348"/>
      <c r="L8" s="1353"/>
      <c r="M8" s="1352"/>
      <c r="N8" s="1349"/>
      <c r="O8" s="1352" t="e">
        <f>#REF!</f>
        <v>#REF!</v>
      </c>
      <c r="P8" s="1353" t="e">
        <f>#REF!</f>
        <v>#REF!</v>
      </c>
      <c r="Q8" s="1349" t="e">
        <f>#REF!</f>
        <v>#REF!</v>
      </c>
      <c r="R8" s="1353"/>
      <c r="S8" s="1348"/>
      <c r="T8" s="1349"/>
      <c r="U8" s="1352"/>
      <c r="V8" s="1353"/>
      <c r="W8" s="1349"/>
      <c r="X8" s="1353"/>
      <c r="Y8" s="1348"/>
      <c r="Z8" s="1349"/>
      <c r="AA8" s="1352"/>
      <c r="AB8" s="1353"/>
      <c r="AC8" s="1349"/>
      <c r="AD8" s="1353"/>
      <c r="AE8" s="1348"/>
      <c r="AF8" s="1349"/>
      <c r="AG8" s="1352"/>
      <c r="AH8" s="1353"/>
      <c r="AI8" s="1349"/>
      <c r="AJ8" s="1353"/>
      <c r="AK8" s="1398"/>
      <c r="AL8" s="1396"/>
      <c r="AM8" s="1352"/>
      <c r="AN8" s="1353"/>
      <c r="AO8" s="1396"/>
      <c r="AP8" s="1397"/>
      <c r="AQ8" s="1394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3"/>
      <c r="C9" s="1365"/>
      <c r="D9" s="1368"/>
      <c r="E9" s="1371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5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1" t="s">
        <v>1150</v>
      </c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1"/>
      <c r="AH1" s="1361"/>
      <c r="AI1" s="1361"/>
      <c r="AJ1" s="1361"/>
      <c r="AK1" s="1361"/>
      <c r="AL1" s="1361"/>
      <c r="AM1" s="1361"/>
      <c r="AN1" s="1361"/>
      <c r="AO1" s="1361"/>
      <c r="AP1" s="1361"/>
      <c r="AQ1" s="1361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1" t="s">
        <v>1151</v>
      </c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E2" s="1361"/>
      <c r="AF2" s="1361"/>
      <c r="AG2" s="1361"/>
      <c r="AH2" s="1361"/>
      <c r="AI2" s="1361"/>
      <c r="AJ2" s="1361"/>
      <c r="AK2" s="1361"/>
      <c r="AL2" s="1361"/>
      <c r="AM2" s="1361"/>
      <c r="AN2" s="1361"/>
      <c r="AO2" s="1361"/>
      <c r="AP2" s="1361"/>
      <c r="AQ2" s="1361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1" t="s">
        <v>832</v>
      </c>
      <c r="C3" s="1361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1361"/>
      <c r="AG3" s="1361"/>
      <c r="AH3" s="1361"/>
      <c r="AI3" s="1361"/>
      <c r="AJ3" s="1361"/>
      <c r="AK3" s="1361"/>
      <c r="AL3" s="1361"/>
      <c r="AM3" s="1361"/>
      <c r="AN3" s="1361"/>
      <c r="AO3" s="1361"/>
      <c r="AP3" s="1361"/>
      <c r="AQ3" s="1361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2"/>
      <c r="J4" s="1362"/>
      <c r="V4" s="846"/>
      <c r="AE4" s="846"/>
    </row>
    <row r="5" spans="1:59" ht="15.75" customHeight="1">
      <c r="B5" s="1331" t="s">
        <v>0</v>
      </c>
      <c r="C5" s="1323" t="s">
        <v>1</v>
      </c>
      <c r="D5" s="1366" t="s">
        <v>2</v>
      </c>
      <c r="E5" s="1369" t="s">
        <v>3</v>
      </c>
      <c r="F5" s="1372" t="s">
        <v>4</v>
      </c>
      <c r="G5" s="1373"/>
      <c r="H5" s="1374"/>
      <c r="I5" s="1378" t="s">
        <v>5</v>
      </c>
      <c r="J5" s="1378" t="s">
        <v>6</v>
      </c>
      <c r="K5" s="1355" t="s">
        <v>1283</v>
      </c>
      <c r="L5" s="1356"/>
      <c r="M5" s="1356"/>
      <c r="N5" s="1356"/>
      <c r="O5" s="1356"/>
      <c r="P5" s="1356"/>
      <c r="Q5" s="1356"/>
      <c r="R5" s="1357"/>
      <c r="S5" s="1355" t="s">
        <v>1218</v>
      </c>
      <c r="T5" s="1356"/>
      <c r="U5" s="1356"/>
      <c r="V5" s="1356"/>
      <c r="W5" s="1356"/>
      <c r="X5" s="1357"/>
      <c r="Y5" s="1355" t="s">
        <v>1282</v>
      </c>
      <c r="Z5" s="1356"/>
      <c r="AA5" s="1356"/>
      <c r="AB5" s="1356"/>
      <c r="AC5" s="1356"/>
      <c r="AD5" s="1357"/>
      <c r="AE5" s="1355" t="s">
        <v>1284</v>
      </c>
      <c r="AF5" s="1356"/>
      <c r="AG5" s="1356"/>
      <c r="AH5" s="1356"/>
      <c r="AI5" s="1356"/>
      <c r="AJ5" s="1357"/>
      <c r="AK5" s="1387" t="s">
        <v>1220</v>
      </c>
      <c r="AL5" s="1388"/>
      <c r="AM5" s="1388"/>
      <c r="AN5" s="1388"/>
      <c r="AO5" s="1388"/>
      <c r="AP5" s="1389"/>
      <c r="AQ5" s="1393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2"/>
      <c r="C6" s="1364"/>
      <c r="D6" s="1367"/>
      <c r="E6" s="1370"/>
      <c r="F6" s="1375"/>
      <c r="G6" s="1376"/>
      <c r="H6" s="1377"/>
      <c r="I6" s="1379"/>
      <c r="J6" s="1385"/>
      <c r="K6" s="1358"/>
      <c r="L6" s="1359"/>
      <c r="M6" s="1359"/>
      <c r="N6" s="1359"/>
      <c r="O6" s="1359"/>
      <c r="P6" s="1359"/>
      <c r="Q6" s="1359"/>
      <c r="R6" s="1360"/>
      <c r="S6" s="1358"/>
      <c r="T6" s="1359"/>
      <c r="U6" s="1359"/>
      <c r="V6" s="1359"/>
      <c r="W6" s="1359"/>
      <c r="X6" s="1360"/>
      <c r="Y6" s="1358"/>
      <c r="Z6" s="1359"/>
      <c r="AA6" s="1359"/>
      <c r="AB6" s="1359"/>
      <c r="AC6" s="1359"/>
      <c r="AD6" s="1360"/>
      <c r="AE6" s="1358"/>
      <c r="AF6" s="1359"/>
      <c r="AG6" s="1359"/>
      <c r="AH6" s="1359"/>
      <c r="AI6" s="1359"/>
      <c r="AJ6" s="1360"/>
      <c r="AK6" s="1390"/>
      <c r="AL6" s="1391"/>
      <c r="AM6" s="1391"/>
      <c r="AN6" s="1391"/>
      <c r="AO6" s="1391"/>
      <c r="AP6" s="1392"/>
      <c r="AQ6" s="1394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2"/>
      <c r="C7" s="1364"/>
      <c r="D7" s="1367"/>
      <c r="E7" s="1370"/>
      <c r="F7" s="1381" t="s">
        <v>11</v>
      </c>
      <c r="G7" s="1370"/>
      <c r="H7" s="1384" t="s">
        <v>1147</v>
      </c>
      <c r="I7" s="1379"/>
      <c r="J7" s="1385"/>
      <c r="K7" s="1312" t="s">
        <v>12</v>
      </c>
      <c r="L7" s="1351"/>
      <c r="M7" s="1350" t="s">
        <v>13</v>
      </c>
      <c r="N7" s="1347"/>
      <c r="O7" s="1350" t="s">
        <v>14</v>
      </c>
      <c r="P7" s="1351"/>
      <c r="Q7" s="1347" t="s">
        <v>15</v>
      </c>
      <c r="R7" s="1351"/>
      <c r="S7" s="1312" t="s">
        <v>12</v>
      </c>
      <c r="T7" s="1347"/>
      <c r="U7" s="1350" t="s">
        <v>13</v>
      </c>
      <c r="V7" s="1351" t="s">
        <v>13</v>
      </c>
      <c r="W7" s="1347" t="s">
        <v>16</v>
      </c>
      <c r="X7" s="1351"/>
      <c r="Y7" s="1312" t="s">
        <v>12</v>
      </c>
      <c r="Z7" s="1347"/>
      <c r="AA7" s="1350" t="s">
        <v>13</v>
      </c>
      <c r="AB7" s="1351" t="s">
        <v>13</v>
      </c>
      <c r="AC7" s="1347" t="s">
        <v>16</v>
      </c>
      <c r="AD7" s="1351"/>
      <c r="AE7" s="1312" t="s">
        <v>12</v>
      </c>
      <c r="AF7" s="1347"/>
      <c r="AG7" s="1350" t="s">
        <v>13</v>
      </c>
      <c r="AH7" s="1351" t="s">
        <v>13</v>
      </c>
      <c r="AI7" s="1347" t="s">
        <v>16</v>
      </c>
      <c r="AJ7" s="1351"/>
      <c r="AK7" s="1312" t="s">
        <v>12</v>
      </c>
      <c r="AL7" s="1347" t="s">
        <v>12</v>
      </c>
      <c r="AM7" s="1350" t="s">
        <v>13</v>
      </c>
      <c r="AN7" s="1351" t="s">
        <v>13</v>
      </c>
      <c r="AO7" s="1347" t="s">
        <v>17</v>
      </c>
      <c r="AP7" s="1351"/>
      <c r="AQ7" s="1394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2"/>
      <c r="C8" s="1364"/>
      <c r="D8" s="1367"/>
      <c r="E8" s="1370"/>
      <c r="F8" s="1382"/>
      <c r="G8" s="1383"/>
      <c r="H8" s="1383"/>
      <c r="I8" s="1380"/>
      <c r="J8" s="1386"/>
      <c r="K8" s="1348"/>
      <c r="L8" s="1353"/>
      <c r="M8" s="1352"/>
      <c r="N8" s="1349"/>
      <c r="O8" s="1352" t="e">
        <f>#REF!</f>
        <v>#REF!</v>
      </c>
      <c r="P8" s="1353" t="e">
        <f>#REF!</f>
        <v>#REF!</v>
      </c>
      <c r="Q8" s="1349" t="e">
        <f>#REF!</f>
        <v>#REF!</v>
      </c>
      <c r="R8" s="1353"/>
      <c r="S8" s="1348"/>
      <c r="T8" s="1349"/>
      <c r="U8" s="1352"/>
      <c r="V8" s="1353"/>
      <c r="W8" s="1349"/>
      <c r="X8" s="1353"/>
      <c r="Y8" s="1348"/>
      <c r="Z8" s="1349"/>
      <c r="AA8" s="1352"/>
      <c r="AB8" s="1353"/>
      <c r="AC8" s="1349"/>
      <c r="AD8" s="1353"/>
      <c r="AE8" s="1348"/>
      <c r="AF8" s="1349"/>
      <c r="AG8" s="1352"/>
      <c r="AH8" s="1353"/>
      <c r="AI8" s="1349"/>
      <c r="AJ8" s="1353"/>
      <c r="AK8" s="1398"/>
      <c r="AL8" s="1396"/>
      <c r="AM8" s="1352"/>
      <c r="AN8" s="1353"/>
      <c r="AO8" s="1396"/>
      <c r="AP8" s="1397"/>
      <c r="AQ8" s="1394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3"/>
      <c r="C9" s="1365"/>
      <c r="D9" s="1368"/>
      <c r="E9" s="1371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5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1" t="s">
        <v>1150</v>
      </c>
      <c r="C1" s="1361"/>
      <c r="D1" s="1361"/>
      <c r="E1" s="1361"/>
      <c r="F1" s="1361"/>
      <c r="G1" s="1361"/>
      <c r="H1" s="1361"/>
      <c r="I1" s="1361"/>
      <c r="J1" s="1361"/>
      <c r="K1" s="1361"/>
      <c r="L1" s="1361"/>
      <c r="M1" s="1361"/>
      <c r="N1" s="1361"/>
      <c r="O1" s="1361"/>
      <c r="P1" s="1361"/>
      <c r="Q1" s="1361"/>
      <c r="R1" s="1361"/>
      <c r="S1" s="1361"/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1"/>
      <c r="AH1" s="1361"/>
      <c r="AI1" s="1361"/>
      <c r="AJ1" s="1361"/>
      <c r="AK1" s="1361"/>
      <c r="AL1" s="1361"/>
      <c r="AM1" s="1361"/>
      <c r="AN1" s="1361"/>
      <c r="AO1" s="1361"/>
      <c r="AP1" s="1361"/>
      <c r="AQ1" s="1361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1" t="s">
        <v>1151</v>
      </c>
      <c r="C2" s="1361"/>
      <c r="D2" s="1361"/>
      <c r="E2" s="1361"/>
      <c r="F2" s="1361"/>
      <c r="G2" s="1361"/>
      <c r="H2" s="1361"/>
      <c r="I2" s="1361"/>
      <c r="J2" s="1361"/>
      <c r="K2" s="1361"/>
      <c r="L2" s="1361"/>
      <c r="M2" s="1361"/>
      <c r="N2" s="1361"/>
      <c r="O2" s="1361"/>
      <c r="P2" s="1361"/>
      <c r="Q2" s="1361"/>
      <c r="R2" s="1361"/>
      <c r="S2" s="1361"/>
      <c r="T2" s="1361"/>
      <c r="U2" s="1361"/>
      <c r="V2" s="1361"/>
      <c r="W2" s="1361"/>
      <c r="X2" s="1361"/>
      <c r="Y2" s="1361"/>
      <c r="Z2" s="1361"/>
      <c r="AA2" s="1361"/>
      <c r="AB2" s="1361"/>
      <c r="AC2" s="1361"/>
      <c r="AD2" s="1361"/>
      <c r="AE2" s="1361"/>
      <c r="AF2" s="1361"/>
      <c r="AG2" s="1361"/>
      <c r="AH2" s="1361"/>
      <c r="AI2" s="1361"/>
      <c r="AJ2" s="1361"/>
      <c r="AK2" s="1361"/>
      <c r="AL2" s="1361"/>
      <c r="AM2" s="1361"/>
      <c r="AN2" s="1361"/>
      <c r="AO2" s="1361"/>
      <c r="AP2" s="1361"/>
      <c r="AQ2" s="1361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1" t="s">
        <v>832</v>
      </c>
      <c r="C3" s="1361"/>
      <c r="D3" s="1361"/>
      <c r="E3" s="1361"/>
      <c r="F3" s="1361"/>
      <c r="G3" s="1361"/>
      <c r="H3" s="1361"/>
      <c r="I3" s="1361"/>
      <c r="J3" s="1361"/>
      <c r="K3" s="1361"/>
      <c r="L3" s="1361"/>
      <c r="M3" s="1361"/>
      <c r="N3" s="1361"/>
      <c r="O3" s="1361"/>
      <c r="P3" s="1361"/>
      <c r="Q3" s="1361"/>
      <c r="R3" s="1361"/>
      <c r="S3" s="1361"/>
      <c r="T3" s="1361"/>
      <c r="U3" s="1361"/>
      <c r="V3" s="1361"/>
      <c r="W3" s="1361"/>
      <c r="X3" s="1361"/>
      <c r="Y3" s="1361"/>
      <c r="Z3" s="1361"/>
      <c r="AA3" s="1361"/>
      <c r="AB3" s="1361"/>
      <c r="AC3" s="1361"/>
      <c r="AD3" s="1361"/>
      <c r="AE3" s="1361"/>
      <c r="AF3" s="1361"/>
      <c r="AG3" s="1361"/>
      <c r="AH3" s="1361"/>
      <c r="AI3" s="1361"/>
      <c r="AJ3" s="1361"/>
      <c r="AK3" s="1361"/>
      <c r="AL3" s="1361"/>
      <c r="AM3" s="1361"/>
      <c r="AN3" s="1361"/>
      <c r="AO3" s="1361"/>
      <c r="AP3" s="1361"/>
      <c r="AQ3" s="1361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2"/>
      <c r="J4" s="1362"/>
    </row>
    <row r="5" spans="1:59" ht="15.75" customHeight="1">
      <c r="B5" s="1331" t="s">
        <v>0</v>
      </c>
      <c r="C5" s="1323" t="s">
        <v>1</v>
      </c>
      <c r="D5" s="1366" t="s">
        <v>2</v>
      </c>
      <c r="E5" s="1369" t="s">
        <v>3</v>
      </c>
      <c r="F5" s="1372" t="s">
        <v>4</v>
      </c>
      <c r="G5" s="1373"/>
      <c r="H5" s="1374"/>
      <c r="I5" s="1378" t="s">
        <v>5</v>
      </c>
      <c r="J5" s="1378" t="s">
        <v>6</v>
      </c>
      <c r="K5" s="1355" t="s">
        <v>1283</v>
      </c>
      <c r="L5" s="1356"/>
      <c r="M5" s="1356"/>
      <c r="N5" s="1356"/>
      <c r="O5" s="1356"/>
      <c r="P5" s="1356"/>
      <c r="Q5" s="1356"/>
      <c r="R5" s="1357"/>
      <c r="S5" s="1355" t="s">
        <v>1218</v>
      </c>
      <c r="T5" s="1356"/>
      <c r="U5" s="1356"/>
      <c r="V5" s="1356"/>
      <c r="W5" s="1356"/>
      <c r="X5" s="1357"/>
      <c r="Y5" s="1355" t="s">
        <v>1282</v>
      </c>
      <c r="Z5" s="1356"/>
      <c r="AA5" s="1356"/>
      <c r="AB5" s="1356"/>
      <c r="AC5" s="1356"/>
      <c r="AD5" s="1357"/>
      <c r="AE5" s="1355" t="s">
        <v>1284</v>
      </c>
      <c r="AF5" s="1356"/>
      <c r="AG5" s="1356"/>
      <c r="AH5" s="1356"/>
      <c r="AI5" s="1356"/>
      <c r="AJ5" s="1357"/>
      <c r="AK5" s="1387" t="s">
        <v>1220</v>
      </c>
      <c r="AL5" s="1388"/>
      <c r="AM5" s="1388"/>
      <c r="AN5" s="1388"/>
      <c r="AO5" s="1388"/>
      <c r="AP5" s="1389"/>
      <c r="AQ5" s="1393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2"/>
      <c r="C6" s="1364"/>
      <c r="D6" s="1367"/>
      <c r="E6" s="1370"/>
      <c r="F6" s="1375"/>
      <c r="G6" s="1376"/>
      <c r="H6" s="1377"/>
      <c r="I6" s="1379"/>
      <c r="J6" s="1385"/>
      <c r="K6" s="1358"/>
      <c r="L6" s="1359"/>
      <c r="M6" s="1359"/>
      <c r="N6" s="1359"/>
      <c r="O6" s="1359"/>
      <c r="P6" s="1359"/>
      <c r="Q6" s="1359"/>
      <c r="R6" s="1360"/>
      <c r="S6" s="1358"/>
      <c r="T6" s="1359"/>
      <c r="U6" s="1359"/>
      <c r="V6" s="1359"/>
      <c r="W6" s="1359"/>
      <c r="X6" s="1360"/>
      <c r="Y6" s="1358"/>
      <c r="Z6" s="1359"/>
      <c r="AA6" s="1359"/>
      <c r="AB6" s="1359"/>
      <c r="AC6" s="1359"/>
      <c r="AD6" s="1360"/>
      <c r="AE6" s="1358"/>
      <c r="AF6" s="1359"/>
      <c r="AG6" s="1359"/>
      <c r="AH6" s="1359"/>
      <c r="AI6" s="1359"/>
      <c r="AJ6" s="1360"/>
      <c r="AK6" s="1390"/>
      <c r="AL6" s="1391"/>
      <c r="AM6" s="1391"/>
      <c r="AN6" s="1391"/>
      <c r="AO6" s="1391"/>
      <c r="AP6" s="1392"/>
      <c r="AQ6" s="1394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2"/>
      <c r="C7" s="1364"/>
      <c r="D7" s="1367"/>
      <c r="E7" s="1370"/>
      <c r="F7" s="1381" t="s">
        <v>11</v>
      </c>
      <c r="G7" s="1370"/>
      <c r="H7" s="1384" t="s">
        <v>1147</v>
      </c>
      <c r="I7" s="1379"/>
      <c r="J7" s="1385"/>
      <c r="K7" s="1312" t="s">
        <v>12</v>
      </c>
      <c r="L7" s="1351"/>
      <c r="M7" s="1350" t="s">
        <v>13</v>
      </c>
      <c r="N7" s="1347"/>
      <c r="O7" s="1350" t="s">
        <v>14</v>
      </c>
      <c r="P7" s="1351"/>
      <c r="Q7" s="1347" t="s">
        <v>15</v>
      </c>
      <c r="R7" s="1351"/>
      <c r="S7" s="1312" t="s">
        <v>12</v>
      </c>
      <c r="T7" s="1347"/>
      <c r="U7" s="1350" t="s">
        <v>13</v>
      </c>
      <c r="V7" s="1351" t="s">
        <v>13</v>
      </c>
      <c r="W7" s="1347" t="s">
        <v>16</v>
      </c>
      <c r="X7" s="1351"/>
      <c r="Y7" s="1312" t="s">
        <v>12</v>
      </c>
      <c r="Z7" s="1347"/>
      <c r="AA7" s="1350" t="s">
        <v>13</v>
      </c>
      <c r="AB7" s="1351" t="s">
        <v>13</v>
      </c>
      <c r="AC7" s="1347" t="s">
        <v>16</v>
      </c>
      <c r="AD7" s="1351"/>
      <c r="AE7" s="1312" t="s">
        <v>12</v>
      </c>
      <c r="AF7" s="1347"/>
      <c r="AG7" s="1350" t="s">
        <v>13</v>
      </c>
      <c r="AH7" s="1351" t="s">
        <v>13</v>
      </c>
      <c r="AI7" s="1347" t="s">
        <v>16</v>
      </c>
      <c r="AJ7" s="1351"/>
      <c r="AK7" s="1312" t="s">
        <v>12</v>
      </c>
      <c r="AL7" s="1347" t="s">
        <v>12</v>
      </c>
      <c r="AM7" s="1350" t="s">
        <v>13</v>
      </c>
      <c r="AN7" s="1351" t="s">
        <v>13</v>
      </c>
      <c r="AO7" s="1347" t="s">
        <v>17</v>
      </c>
      <c r="AP7" s="1351"/>
      <c r="AQ7" s="1394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2"/>
      <c r="C8" s="1364"/>
      <c r="D8" s="1367"/>
      <c r="E8" s="1370"/>
      <c r="F8" s="1382"/>
      <c r="G8" s="1383"/>
      <c r="H8" s="1383"/>
      <c r="I8" s="1380"/>
      <c r="J8" s="1386"/>
      <c r="K8" s="1348"/>
      <c r="L8" s="1353"/>
      <c r="M8" s="1352"/>
      <c r="N8" s="1349"/>
      <c r="O8" s="1352" t="e">
        <f>#REF!</f>
        <v>#REF!</v>
      </c>
      <c r="P8" s="1353" t="e">
        <f>#REF!</f>
        <v>#REF!</v>
      </c>
      <c r="Q8" s="1349" t="e">
        <f>#REF!</f>
        <v>#REF!</v>
      </c>
      <c r="R8" s="1353"/>
      <c r="S8" s="1348"/>
      <c r="T8" s="1349"/>
      <c r="U8" s="1352"/>
      <c r="V8" s="1353"/>
      <c r="W8" s="1349"/>
      <c r="X8" s="1353"/>
      <c r="Y8" s="1348"/>
      <c r="Z8" s="1349"/>
      <c r="AA8" s="1352"/>
      <c r="AB8" s="1353"/>
      <c r="AC8" s="1349"/>
      <c r="AD8" s="1353"/>
      <c r="AE8" s="1348"/>
      <c r="AF8" s="1349"/>
      <c r="AG8" s="1352"/>
      <c r="AH8" s="1353"/>
      <c r="AI8" s="1349"/>
      <c r="AJ8" s="1353"/>
      <c r="AK8" s="1398"/>
      <c r="AL8" s="1396"/>
      <c r="AM8" s="1352"/>
      <c r="AN8" s="1353"/>
      <c r="AO8" s="1396"/>
      <c r="AP8" s="1397"/>
      <c r="AQ8" s="1394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3"/>
      <c r="C9" s="1365"/>
      <c r="D9" s="1368"/>
      <c r="E9" s="1371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2"/>
      <c r="Z9" s="1082"/>
      <c r="AA9" s="1082"/>
      <c r="AB9" s="1082"/>
      <c r="AC9" s="1082"/>
      <c r="AD9" s="1082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5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1" t="s">
        <v>1149</v>
      </c>
      <c r="B1" s="1311"/>
      <c r="C1" s="1311"/>
      <c r="D1" s="1311"/>
      <c r="E1" s="1311"/>
      <c r="F1" s="1311"/>
      <c r="G1" s="1311"/>
      <c r="H1" s="1311"/>
      <c r="I1" s="1311"/>
    </row>
    <row r="2" spans="1:13" ht="24.95" customHeight="1">
      <c r="A2" s="1311" t="s">
        <v>1027</v>
      </c>
      <c r="B2" s="1311"/>
      <c r="C2" s="1311"/>
      <c r="D2" s="1311"/>
      <c r="E2" s="1311"/>
      <c r="F2" s="1311"/>
      <c r="G2" s="1311"/>
      <c r="H2" s="1311"/>
      <c r="I2" s="1311"/>
    </row>
    <row r="3" spans="1:13" ht="20.25" customHeight="1">
      <c r="B3" s="520"/>
      <c r="C3" s="520"/>
      <c r="D3" s="520"/>
      <c r="E3" s="1401" t="s">
        <v>1160</v>
      </c>
      <c r="F3" s="1401"/>
      <c r="G3" s="1401"/>
      <c r="H3" s="1401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399"/>
      <c r="M4" s="1400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2" t="s">
        <v>1149</v>
      </c>
      <c r="C1" s="1402"/>
      <c r="D1" s="1402"/>
      <c r="E1" s="1402"/>
      <c r="F1" s="1402"/>
      <c r="G1" s="1402"/>
      <c r="H1" s="1402"/>
      <c r="I1" s="523"/>
      <c r="K1" s="525"/>
      <c r="L1" s="525"/>
    </row>
    <row r="2" spans="1:12" s="524" customFormat="1" ht="24.95" customHeight="1">
      <c r="A2" s="522"/>
      <c r="B2" s="1402" t="s">
        <v>834</v>
      </c>
      <c r="C2" s="1402"/>
      <c r="D2" s="1402"/>
      <c r="E2" s="1402"/>
      <c r="F2" s="1402"/>
      <c r="G2" s="1402"/>
      <c r="H2" s="1402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3" t="s">
        <v>436</v>
      </c>
      <c r="L5" s="1403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4" t="s">
        <v>436</v>
      </c>
      <c r="W5" s="1404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1292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Pengadegan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'LEBAR TOTAL'!Print_Area</vt:lpstr>
      <vt:lpstr>Pengadegan!Print_Area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Pengadegan!Print_Titles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2022-07-20T02:51:12Z</dcterms:modified>
</cp:coreProperties>
</file>