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0" windowWidth="7560" windowHeight="9120" firstSheet="2" activeTab="6"/>
  </bookViews>
  <sheets>
    <sheet name="Akomodasi" sheetId="11" r:id="rId1"/>
    <sheet name="Usaha Pariwisata" sheetId="10" r:id="rId2"/>
    <sheet name="dtw  Catur wulan I " sheetId="8" r:id="rId3"/>
    <sheet name="data tahunan" sheetId="15" r:id="rId4"/>
    <sheet name="Bandara" sheetId="4" r:id="rId5"/>
    <sheet name="pelabuhan" sheetId="5" r:id="rId6"/>
    <sheet name="dtw  Catur wulan Il" sheetId="12" r:id="rId7"/>
    <sheet name="dtw  Catur wulan lll" sheetId="13" r:id="rId8"/>
  </sheets>
  <definedNames>
    <definedName name="_xlnm.Print_Area" localSheetId="3">'data tahunan'!$A$3:$Z$31</definedName>
    <definedName name="_xlnm.Print_Area" localSheetId="2">'dtw  Catur wulan I '!$A$3:$S$31</definedName>
    <definedName name="_xlnm.Print_Area" localSheetId="6">'dtw  Catur wulan Il'!$A$3:$S$31</definedName>
    <definedName name="_xlnm.Print_Area" localSheetId="7">'dtw  Catur wulan lll'!$A$3:$S$31</definedName>
    <definedName name="_xlnm.Print_Area" localSheetId="5">pelabuhan!$A$1:$L$35</definedName>
  </definedNames>
  <calcPr calcId="124519"/>
</workbook>
</file>

<file path=xl/calcChain.xml><?xml version="1.0" encoding="utf-8"?>
<calcChain xmlns="http://schemas.openxmlformats.org/spreadsheetml/2006/main">
  <c r="U23" i="15"/>
  <c r="X28" l="1"/>
  <c r="X26"/>
  <c r="X15" l="1"/>
  <c r="X19"/>
  <c r="X20"/>
  <c r="X13"/>
  <c r="W16"/>
  <c r="W17"/>
  <c r="W18"/>
  <c r="W21"/>
  <c r="W22"/>
  <c r="W23"/>
  <c r="W29"/>
  <c r="V16"/>
  <c r="V17"/>
  <c r="V18"/>
  <c r="V21"/>
  <c r="V22"/>
  <c r="V23"/>
  <c r="V29"/>
  <c r="U16"/>
  <c r="U17"/>
  <c r="U18"/>
  <c r="U21"/>
  <c r="U22"/>
  <c r="U29"/>
  <c r="R16"/>
  <c r="S16"/>
  <c r="T16"/>
  <c r="R17"/>
  <c r="S17"/>
  <c r="T17"/>
  <c r="R18"/>
  <c r="S18"/>
  <c r="T18"/>
  <c r="R21"/>
  <c r="S21"/>
  <c r="T21"/>
  <c r="R22"/>
  <c r="S22"/>
  <c r="T22"/>
  <c r="R23"/>
  <c r="S23"/>
  <c r="T23"/>
  <c r="R29"/>
  <c r="X29" s="1"/>
  <c r="S29"/>
  <c r="T29"/>
  <c r="N30"/>
  <c r="M30"/>
  <c r="L30"/>
  <c r="K30"/>
  <c r="J30"/>
  <c r="I30"/>
  <c r="H30"/>
  <c r="G30"/>
  <c r="F30"/>
  <c r="E30"/>
  <c r="D30"/>
  <c r="C30"/>
  <c r="Q28"/>
  <c r="P28"/>
  <c r="Q27"/>
  <c r="P27"/>
  <c r="O27"/>
  <c r="Q26"/>
  <c r="P26"/>
  <c r="Q25"/>
  <c r="P25"/>
  <c r="O25"/>
  <c r="Q24"/>
  <c r="P24"/>
  <c r="O24"/>
  <c r="Q20"/>
  <c r="P20"/>
  <c r="Q19"/>
  <c r="P19"/>
  <c r="Q14"/>
  <c r="P14"/>
  <c r="O14"/>
  <c r="O30" s="1"/>
  <c r="Q13"/>
  <c r="P13"/>
  <c r="X23" l="1"/>
  <c r="X21"/>
  <c r="X17"/>
  <c r="Y22"/>
  <c r="Y18"/>
  <c r="Z29"/>
  <c r="X22"/>
  <c r="X18"/>
  <c r="X16"/>
  <c r="Y16"/>
  <c r="Z23"/>
  <c r="Z21"/>
  <c r="Z17"/>
  <c r="Q30"/>
  <c r="Y29"/>
  <c r="Y23"/>
  <c r="Y21"/>
  <c r="Y17"/>
  <c r="Z22"/>
  <c r="Z18"/>
  <c r="Z16"/>
  <c r="P30"/>
  <c r="P30" i="12"/>
  <c r="O30"/>
  <c r="N30"/>
  <c r="K30"/>
  <c r="I30"/>
  <c r="H30"/>
  <c r="G30"/>
  <c r="F30"/>
  <c r="E30"/>
  <c r="D30"/>
  <c r="C30"/>
  <c r="P30" i="8"/>
  <c r="O30"/>
  <c r="N30"/>
  <c r="M30"/>
  <c r="L30"/>
  <c r="K30"/>
  <c r="J30"/>
  <c r="I30"/>
  <c r="H30"/>
  <c r="G30"/>
  <c r="F30"/>
  <c r="E30"/>
  <c r="D30"/>
  <c r="C30"/>
  <c r="P30" i="13"/>
  <c r="O30"/>
  <c r="N30"/>
  <c r="M30"/>
  <c r="L30"/>
  <c r="K30"/>
  <c r="J30"/>
  <c r="I30"/>
  <c r="H30"/>
  <c r="G30"/>
  <c r="F30"/>
  <c r="E30"/>
  <c r="D30"/>
  <c r="C30"/>
  <c r="S25" l="1"/>
  <c r="W25" i="15" s="1"/>
  <c r="R25" i="13"/>
  <c r="V25" i="15" s="1"/>
  <c r="Q25" i="13"/>
  <c r="U25" i="15" s="1"/>
  <c r="S24" i="13"/>
  <c r="W24" i="15" s="1"/>
  <c r="S27" i="13"/>
  <c r="W27" i="15" s="1"/>
  <c r="R27" i="13"/>
  <c r="V27" i="15" s="1"/>
  <c r="Q27" i="13"/>
  <c r="U27" i="15" s="1"/>
  <c r="Q24" i="13"/>
  <c r="U24" i="15" s="1"/>
  <c r="R24" i="13"/>
  <c r="V24" i="15" s="1"/>
  <c r="S14" i="13" l="1"/>
  <c r="W14" i="15" s="1"/>
  <c r="R14" i="13" l="1"/>
  <c r="V14" i="15" s="1"/>
  <c r="Q14" i="13"/>
  <c r="S26"/>
  <c r="W26" i="15" s="1"/>
  <c r="R26" i="13"/>
  <c r="V26" i="15" s="1"/>
  <c r="S15" i="13"/>
  <c r="W15" i="15" s="1"/>
  <c r="Z15" s="1"/>
  <c r="S13" i="13"/>
  <c r="W13" i="15" l="1"/>
  <c r="U14"/>
  <c r="Q30" i="13"/>
  <c r="R28"/>
  <c r="V28" i="15" s="1"/>
  <c r="R20" i="13"/>
  <c r="V20" i="15" s="1"/>
  <c r="R13" i="13"/>
  <c r="S19"/>
  <c r="W19" i="15" s="1"/>
  <c r="R19" i="13"/>
  <c r="V19" i="15" s="1"/>
  <c r="V13" l="1"/>
  <c r="U30"/>
  <c r="X14"/>
  <c r="S28" i="13"/>
  <c r="W28" i="15" s="1"/>
  <c r="S20" i="13" l="1"/>
  <c r="R15"/>
  <c r="V15" i="15" l="1"/>
  <c r="R30" i="13"/>
  <c r="W20" i="15"/>
  <c r="S30" i="13"/>
  <c r="R27" i="12"/>
  <c r="S27" i="15" s="1"/>
  <c r="Y27" s="1"/>
  <c r="S27" i="12"/>
  <c r="T27" i="15" s="1"/>
  <c r="Z27" s="1"/>
  <c r="W30" l="1"/>
  <c r="Y15"/>
  <c r="V30"/>
  <c r="S26" i="12"/>
  <c r="T26" i="15" s="1"/>
  <c r="Z26" s="1"/>
  <c r="R26" i="12"/>
  <c r="S26" i="15" s="1"/>
  <c r="Y26" s="1"/>
  <c r="R13" i="12" l="1"/>
  <c r="S13"/>
  <c r="S14"/>
  <c r="T14" i="15" s="1"/>
  <c r="Z14" s="1"/>
  <c r="S20" i="12"/>
  <c r="T20" i="15" s="1"/>
  <c r="Z20" s="1"/>
  <c r="S25" i="12"/>
  <c r="T25" i="15" s="1"/>
  <c r="Z25" s="1"/>
  <c r="S28" i="12"/>
  <c r="T28" i="15" s="1"/>
  <c r="Z28" s="1"/>
  <c r="R28" i="12"/>
  <c r="S28" i="15" s="1"/>
  <c r="Y28" s="1"/>
  <c r="S19" i="12"/>
  <c r="T19" i="15" s="1"/>
  <c r="Z19" s="1"/>
  <c r="R19" i="12"/>
  <c r="S19" i="15" s="1"/>
  <c r="Y19" s="1"/>
  <c r="R20" i="12"/>
  <c r="S20" i="15" s="1"/>
  <c r="Y20" s="1"/>
  <c r="Q27" i="12"/>
  <c r="R27" i="15" s="1"/>
  <c r="X27" s="1"/>
  <c r="V20" i="13"/>
  <c r="R14" i="12"/>
  <c r="S14" i="15" s="1"/>
  <c r="Y14" s="1"/>
  <c r="L25" i="12"/>
  <c r="L30" s="1"/>
  <c r="Q25"/>
  <c r="R25" i="15" s="1"/>
  <c r="X25" s="1"/>
  <c r="R24" i="12"/>
  <c r="S24" i="15" s="1"/>
  <c r="Y24" s="1"/>
  <c r="Q24" i="12"/>
  <c r="J24"/>
  <c r="J30" s="1"/>
  <c r="M24"/>
  <c r="M30" s="1"/>
  <c r="T13" i="15" l="1"/>
  <c r="R24"/>
  <c r="Q30" i="12"/>
  <c r="S13" i="15"/>
  <c r="R25" i="12"/>
  <c r="S25" i="15" s="1"/>
  <c r="Y25" s="1"/>
  <c r="S24" i="12"/>
  <c r="T24" i="15" s="1"/>
  <c r="Z24" s="1"/>
  <c r="S26" i="8"/>
  <c r="R26"/>
  <c r="T30" i="15" l="1"/>
  <c r="Z13"/>
  <c r="Z30" s="1"/>
  <c r="R30" i="12"/>
  <c r="S30" i="15"/>
  <c r="Y13"/>
  <c r="Y30" s="1"/>
  <c r="R30"/>
  <c r="X24"/>
  <c r="X30" s="1"/>
  <c r="S30" i="12"/>
  <c r="S25" i="8"/>
  <c r="R25"/>
  <c r="Q25"/>
  <c r="R24"/>
  <c r="Q24"/>
  <c r="S24"/>
  <c r="S28" l="1"/>
  <c r="R28"/>
  <c r="S20" l="1"/>
  <c r="R20"/>
  <c r="S27" l="1"/>
  <c r="R27"/>
  <c r="Q27"/>
  <c r="S19"/>
  <c r="R19"/>
  <c r="S13"/>
  <c r="S14"/>
  <c r="R13"/>
  <c r="R30" s="1"/>
  <c r="R14"/>
  <c r="Q14"/>
  <c r="Q30" s="1"/>
  <c r="V20" i="12"/>
  <c r="V20" i="8"/>
  <c r="S30" l="1"/>
</calcChain>
</file>

<file path=xl/sharedStrings.xml><?xml version="1.0" encoding="utf-8"?>
<sst xmlns="http://schemas.openxmlformats.org/spreadsheetml/2006/main" count="486" uniqueCount="122">
  <si>
    <t>NO</t>
  </si>
  <si>
    <t>NAMA DAYA TARIK WISATA</t>
  </si>
  <si>
    <t>JUMLAH PENGUNJUNG DAN PENDAPATAN</t>
  </si>
  <si>
    <t>L</t>
  </si>
  <si>
    <t>P</t>
  </si>
  <si>
    <t>JANUARI</t>
  </si>
  <si>
    <t>MARET</t>
  </si>
  <si>
    <t>APRIL</t>
  </si>
  <si>
    <t>Wisman</t>
  </si>
  <si>
    <t>Wisnus</t>
  </si>
  <si>
    <t xml:space="preserve">Pendapatan </t>
  </si>
  <si>
    <t>WISATA ALAM</t>
  </si>
  <si>
    <t>WISATA BUDAYA</t>
  </si>
  <si>
    <t>WISATA BUATAN</t>
  </si>
  <si>
    <t>No</t>
  </si>
  <si>
    <t>Bulan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</si>
  <si>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</si>
  <si>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</si>
  <si>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</si>
  <si>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</si>
  <si>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</si>
  <si>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</si>
  <si>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</si>
  <si>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</si>
  <si>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</si>
  <si>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Desember</t>
  </si>
  <si>
    <t>Jumlah</t>
  </si>
  <si>
    <t>Kabupaten/Kota : ____________</t>
  </si>
  <si>
    <t>JUMLAH TOTAL</t>
  </si>
  <si>
    <t>JUMLAH  PER BULAN</t>
  </si>
  <si>
    <t>PENERBANGAN DOMESTIK</t>
  </si>
  <si>
    <t>PENERBANGAN INTERNASIONAL</t>
  </si>
  <si>
    <t>PEBRUARI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</si>
  <si>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</si>
  <si>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</si>
  <si>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</si>
  <si>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</si>
  <si>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</si>
  <si>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</si>
  <si>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</si>
  <si>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</si>
  <si>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</si>
  <si>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KE PROVINSI JAWA TENGAH</t>
  </si>
  <si>
    <t>Bandara : ________________________</t>
  </si>
  <si>
    <t>Jumlah Pesawat</t>
  </si>
  <si>
    <t>Datang</t>
  </si>
  <si>
    <t>Berangkat</t>
  </si>
  <si>
    <t xml:space="preserve">Jumlah Penumpang </t>
  </si>
  <si>
    <t xml:space="preserve"> Datang</t>
  </si>
  <si>
    <t xml:space="preserve"> Berangkat</t>
  </si>
  <si>
    <t>Nama Kapal</t>
  </si>
  <si>
    <t>Bendera</t>
  </si>
  <si>
    <t>Tanggal Datang</t>
  </si>
  <si>
    <t>Tanggal Pergi</t>
  </si>
  <si>
    <t>Jumlah Crew</t>
  </si>
  <si>
    <t>Jumlah Penumpang</t>
  </si>
  <si>
    <t>Tour Agen</t>
  </si>
  <si>
    <t>Asal</t>
  </si>
  <si>
    <t>Tujuan</t>
  </si>
  <si>
    <t>dst</t>
  </si>
  <si>
    <t>DI PELABUHAN TANJUNG EMAS</t>
  </si>
  <si>
    <t>Jumlah Wisman</t>
  </si>
  <si>
    <t xml:space="preserve">LAPORAN KUNJUNGAN WISATAWAN </t>
  </si>
  <si>
    <t>REKAPITULASI KUNJUNGAN KAPAL KM KARTINI</t>
  </si>
  <si>
    <t>Jumlah Trip</t>
  </si>
  <si>
    <t>Naik</t>
  </si>
  <si>
    <t>Turun</t>
  </si>
  <si>
    <t xml:space="preserve">Januari </t>
  </si>
  <si>
    <t>November</t>
  </si>
  <si>
    <t>TAHUN 2013</t>
  </si>
  <si>
    <t>NAKER</t>
  </si>
  <si>
    <t>Uraian</t>
  </si>
  <si>
    <t>Biro Perjalanan Wisata</t>
  </si>
  <si>
    <t>Agen Perjalanan Wisata</t>
  </si>
  <si>
    <t>Restoran</t>
  </si>
  <si>
    <t>Rumah Makan</t>
  </si>
  <si>
    <t>Pramu wisata</t>
  </si>
  <si>
    <t>Jumlah Hotel</t>
  </si>
  <si>
    <t>Tenaga Kerja</t>
  </si>
  <si>
    <t>Laki-laki</t>
  </si>
  <si>
    <t>Perempuan</t>
  </si>
  <si>
    <t>Januari</t>
  </si>
  <si>
    <t xml:space="preserve">Juli </t>
  </si>
  <si>
    <t xml:space="preserve">September </t>
  </si>
  <si>
    <t>Nopember</t>
  </si>
  <si>
    <t>Bintang</t>
  </si>
  <si>
    <t>Melati</t>
  </si>
  <si>
    <t>H. Bintang</t>
  </si>
  <si>
    <t>Jumlah Kamar</t>
  </si>
  <si>
    <t>Tersedia</t>
  </si>
  <si>
    <t>Terjual</t>
  </si>
  <si>
    <t>Jumlah Tamu Yang Menginap</t>
  </si>
  <si>
    <t>Man</t>
  </si>
  <si>
    <t>Nus</t>
  </si>
  <si>
    <t>Rata-rata Lama Menginap</t>
  </si>
  <si>
    <t>Jumlah Tenaga Kerja</t>
  </si>
  <si>
    <t>LAPORAN HOTEL DI JAWA TENGAH TAHUN 2013</t>
  </si>
  <si>
    <t>LAPORAN USAHA PARIWISATA DI JAWA TENGAH TAHUN 2013</t>
  </si>
  <si>
    <t>LAPORAN REKAPITULASI PENERBANGAN TAHUN 2013</t>
  </si>
  <si>
    <t>REKAPITULASI KUNJUNGAN KAPAL PESIAR</t>
  </si>
  <si>
    <t>Jumlah Wisnus</t>
  </si>
  <si>
    <t>H. Melati</t>
  </si>
  <si>
    <t>Kabupaten/Kota : Purbalingga</t>
  </si>
  <si>
    <t>Gua Lawa</t>
  </si>
  <si>
    <t>Pendakian Gunung Slamet</t>
  </si>
  <si>
    <t>Wana Wisata Serang</t>
  </si>
  <si>
    <t>MTL. Jend. Soedirman</t>
  </si>
  <si>
    <t>Petilasan Ardi Lawet</t>
  </si>
  <si>
    <t>Owabong</t>
  </si>
  <si>
    <t>Sanggaluri Park</t>
  </si>
  <si>
    <t>Kol. Tirto Asri</t>
  </si>
  <si>
    <t>TWP Purbasari Pancuran Mas</t>
  </si>
  <si>
    <t>Buper Munjulluhur</t>
  </si>
  <si>
    <t>-</t>
  </si>
  <si>
    <t>TUTUP</t>
  </si>
  <si>
    <t>DTW CATUR WULAN l TAHUN 2013</t>
  </si>
  <si>
    <t>DTW CATUR WULAN ll TAHUN 2013</t>
  </si>
  <si>
    <t>DTW CATUR WULAN lll TAHUN 2013</t>
  </si>
  <si>
    <t>DTW CATUR WULAN l</t>
  </si>
  <si>
    <t>DTW CATUR WULAN ll</t>
  </si>
  <si>
    <t>DTW CATUR WULAN lll</t>
  </si>
  <si>
    <t>DTW TAHUNAN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</si>
</sst>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Tahoma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name val="Tahom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Arial"/>
      <family val="2"/>
    </font>
    <font>
      <b/>
      <sz val="16"/>
      <name val="Segoe UI Symbol"/>
      <family val="2"/>
    </font>
    <font>
      <b/>
      <sz val="12"/>
      <name val="Segoe UI Symbol"/>
      <family val="2"/>
    </font>
    <font>
      <sz val="12"/>
      <name val="Segoe UI Symbol"/>
      <family val="2"/>
    </font>
    <font>
      <b/>
      <sz val="14"/>
      <name val="Segoe UI Symbol"/>
      <family val="2"/>
    </font>
    <font>
      <sz val="14"/>
      <name val="Segoe UI Symbo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1" fontId="17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0" fillId="0" borderId="0" xfId="0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 applyBorder="1" applyAlignment="1">
      <alignment horizontal="left"/>
    </xf>
    <xf numFmtId="0" fontId="6" fillId="0" borderId="0" xfId="1" applyFont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12" xfId="0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ill="1" applyBorder="1"/>
    <xf numFmtId="0" fontId="0" fillId="0" borderId="0" xfId="0" applyAlignment="1">
      <alignment vertical="center"/>
    </xf>
    <xf numFmtId="0" fontId="7" fillId="0" borderId="0" xfId="0" applyFont="1"/>
    <xf numFmtId="0" fontId="8" fillId="0" borderId="0" xfId="1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2" xfId="0" applyFont="1" applyBorder="1"/>
    <xf numFmtId="0" fontId="11" fillId="0" borderId="0" xfId="1" applyFont="1"/>
    <xf numFmtId="0" fontId="13" fillId="0" borderId="0" xfId="1" applyFont="1" applyBorder="1" applyAlignment="1">
      <alignment horizontal="center"/>
    </xf>
    <xf numFmtId="0" fontId="14" fillId="0" borderId="0" xfId="1" applyFont="1"/>
    <xf numFmtId="0" fontId="15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6" fillId="0" borderId="0" xfId="1" applyFont="1"/>
    <xf numFmtId="0" fontId="15" fillId="0" borderId="1" xfId="1" applyFont="1" applyBorder="1" applyAlignment="1">
      <alignment horizontal="center"/>
    </xf>
    <xf numFmtId="0" fontId="15" fillId="2" borderId="2" xfId="1" applyFont="1" applyFill="1" applyBorder="1" applyAlignment="1">
      <alignment horizontal="center" vertical="top"/>
    </xf>
    <xf numFmtId="0" fontId="16" fillId="2" borderId="2" xfId="1" applyFont="1" applyFill="1" applyBorder="1" applyAlignment="1">
      <alignment horizontal="center"/>
    </xf>
    <xf numFmtId="0" fontId="16" fillId="2" borderId="2" xfId="2" applyFont="1" applyFill="1" applyBorder="1"/>
    <xf numFmtId="0" fontId="16" fillId="2" borderId="2" xfId="2" applyFont="1" applyFill="1" applyBorder="1" applyAlignment="1">
      <alignment horizontal="center"/>
    </xf>
    <xf numFmtId="0" fontId="16" fillId="2" borderId="2" xfId="1" applyFont="1" applyFill="1" applyBorder="1"/>
    <xf numFmtId="0" fontId="15" fillId="2" borderId="2" xfId="1" applyNumberFormat="1" applyFont="1" applyFill="1" applyBorder="1" applyAlignment="1">
      <alignment horizontal="center"/>
    </xf>
    <xf numFmtId="0" fontId="15" fillId="2" borderId="4" xfId="2" applyFont="1" applyFill="1" applyBorder="1" applyAlignment="1"/>
    <xf numFmtId="0" fontId="16" fillId="2" borderId="0" xfId="1" applyFont="1" applyFill="1"/>
    <xf numFmtId="0" fontId="16" fillId="2" borderId="0" xfId="2" applyFont="1" applyFill="1" applyBorder="1" applyAlignment="1">
      <alignment horizontal="center"/>
    </xf>
    <xf numFmtId="0" fontId="16" fillId="2" borderId="0" xfId="1" applyFont="1" applyFill="1" applyBorder="1"/>
    <xf numFmtId="0" fontId="15" fillId="2" borderId="2" xfId="1" applyFont="1" applyFill="1" applyBorder="1" applyAlignment="1">
      <alignment horizontal="center"/>
    </xf>
    <xf numFmtId="0" fontId="15" fillId="2" borderId="2" xfId="2" applyFont="1" applyFill="1" applyBorder="1"/>
    <xf numFmtId="0" fontId="15" fillId="2" borderId="2" xfId="2" applyFont="1" applyFill="1" applyBorder="1" applyAlignment="1">
      <alignment horizontal="center"/>
    </xf>
    <xf numFmtId="0" fontId="15" fillId="2" borderId="2" xfId="1" applyFont="1" applyFill="1" applyBorder="1"/>
    <xf numFmtId="0" fontId="16" fillId="2" borderId="2" xfId="2" quotePrefix="1" applyFont="1" applyFill="1" applyBorder="1" applyAlignment="1">
      <alignment horizontal="center"/>
    </xf>
    <xf numFmtId="0" fontId="16" fillId="2" borderId="2" xfId="1" quotePrefix="1" applyFont="1" applyFill="1" applyBorder="1" applyAlignment="1">
      <alignment horizontal="center"/>
    </xf>
    <xf numFmtId="0" fontId="16" fillId="2" borderId="2" xfId="1" applyFont="1" applyFill="1" applyBorder="1" applyAlignment="1">
      <alignment horizontal="right"/>
    </xf>
    <xf numFmtId="0" fontId="15" fillId="2" borderId="2" xfId="1" quotePrefix="1" applyNumberFormat="1" applyFont="1" applyFill="1" applyBorder="1" applyAlignment="1">
      <alignment horizontal="center"/>
    </xf>
    <xf numFmtId="0" fontId="16" fillId="2" borderId="2" xfId="2" applyFont="1" applyFill="1" applyBorder="1" applyAlignment="1"/>
    <xf numFmtId="41" fontId="16" fillId="2" borderId="2" xfId="3" quotePrefix="1" applyFont="1" applyFill="1" applyBorder="1" applyAlignment="1">
      <alignment horizontal="right"/>
    </xf>
    <xf numFmtId="41" fontId="16" fillId="2" borderId="2" xfId="3" applyFont="1" applyFill="1" applyBorder="1"/>
    <xf numFmtId="41" fontId="16" fillId="2" borderId="2" xfId="3" applyFont="1" applyFill="1" applyBorder="1" applyAlignment="1">
      <alignment horizontal="right"/>
    </xf>
    <xf numFmtId="41" fontId="16" fillId="2" borderId="2" xfId="3" quotePrefix="1" applyFont="1" applyFill="1" applyBorder="1" applyAlignment="1">
      <alignment horizontal="center"/>
    </xf>
    <xf numFmtId="41" fontId="15" fillId="2" borderId="2" xfId="3" applyFont="1" applyFill="1" applyBorder="1" applyAlignment="1">
      <alignment horizontal="right"/>
    </xf>
    <xf numFmtId="41" fontId="15" fillId="2" borderId="2" xfId="3" quotePrefix="1" applyFont="1" applyFill="1" applyBorder="1" applyAlignment="1">
      <alignment horizontal="right"/>
    </xf>
    <xf numFmtId="41" fontId="15" fillId="2" borderId="2" xfId="3" applyFont="1" applyFill="1" applyBorder="1" applyAlignment="1">
      <alignment horizontal="center"/>
    </xf>
    <xf numFmtId="41" fontId="16" fillId="2" borderId="2" xfId="3" applyFont="1" applyFill="1" applyBorder="1" applyAlignment="1">
      <alignment horizontal="center"/>
    </xf>
    <xf numFmtId="41" fontId="15" fillId="2" borderId="2" xfId="3" quotePrefix="1" applyFont="1" applyFill="1" applyBorder="1" applyAlignment="1">
      <alignment horizontal="center"/>
    </xf>
    <xf numFmtId="41" fontId="16" fillId="2" borderId="2" xfId="2" applyNumberFormat="1" applyFont="1" applyFill="1" applyBorder="1" applyAlignment="1">
      <alignment horizontal="center"/>
    </xf>
    <xf numFmtId="0" fontId="15" fillId="2" borderId="2" xfId="1" quotePrefix="1" applyFont="1" applyFill="1" applyBorder="1" applyAlignment="1">
      <alignment horizontal="center"/>
    </xf>
    <xf numFmtId="41" fontId="15" fillId="2" borderId="2" xfId="2" applyNumberFormat="1" applyFont="1" applyFill="1" applyBorder="1" applyAlignment="1">
      <alignment horizontal="center"/>
    </xf>
    <xf numFmtId="0" fontId="16" fillId="2" borderId="2" xfId="1" quotePrefix="1" applyNumberFormat="1" applyFont="1" applyFill="1" applyBorder="1" applyAlignment="1">
      <alignment horizontal="center"/>
    </xf>
    <xf numFmtId="0" fontId="16" fillId="2" borderId="2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2" fillId="0" borderId="0" xfId="1" applyFont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/>
    </xf>
    <xf numFmtId="0" fontId="15" fillId="2" borderId="5" xfId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</cellXfs>
  <cellStyles count="4">
    <cellStyle name="Comma [0]" xfId="3" builtinId="6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I4" sqref="I4"/>
    </sheetView>
  </sheetViews>
  <sheetFormatPr defaultRowHeight="15"/>
  <cols>
    <col min="1" max="1" width="11.140625" customWidth="1"/>
    <col min="2" max="2" width="7.7109375" bestFit="1" customWidth="1"/>
    <col min="3" max="3" width="6.85546875" bestFit="1" customWidth="1"/>
    <col min="4" max="7" width="6.85546875" customWidth="1"/>
    <col min="8" max="11" width="8.5703125" style="3" customWidth="1"/>
    <col min="12" max="15" width="7.140625" customWidth="1"/>
  </cols>
  <sheetData>
    <row r="1" spans="1:19" ht="18.75">
      <c r="A1" s="77" t="s">
        <v>96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4" spans="1:19">
      <c r="A4" s="20" t="s">
        <v>102</v>
      </c>
    </row>
    <row r="7" spans="1:19" s="17" customFormat="1" ht="21.75" customHeight="1">
      <c r="A7" s="76" t="s">
        <v>15</v>
      </c>
      <c r="B7" s="76" t="s">
        <v>77</v>
      </c>
      <c r="C7" s="76"/>
      <c r="D7" s="76" t="s">
        <v>78</v>
      </c>
      <c r="E7" s="76"/>
      <c r="F7" s="76"/>
      <c r="G7" s="76"/>
      <c r="H7" s="76" t="s">
        <v>88</v>
      </c>
      <c r="I7" s="76"/>
      <c r="J7" s="76"/>
      <c r="K7" s="76"/>
      <c r="L7" s="76" t="s">
        <v>91</v>
      </c>
      <c r="M7" s="76"/>
      <c r="N7" s="76"/>
      <c r="O7" s="76"/>
      <c r="P7" s="76" t="s">
        <v>94</v>
      </c>
      <c r="Q7" s="76"/>
      <c r="R7" s="76"/>
      <c r="S7" s="76"/>
    </row>
    <row r="8" spans="1:19" s="17" customFormat="1" ht="21.75" customHeight="1">
      <c r="A8" s="76"/>
      <c r="B8" s="76"/>
      <c r="C8" s="76"/>
      <c r="D8" s="76" t="s">
        <v>87</v>
      </c>
      <c r="E8" s="76"/>
      <c r="F8" s="76" t="s">
        <v>101</v>
      </c>
      <c r="G8" s="76"/>
      <c r="H8" s="76" t="s">
        <v>87</v>
      </c>
      <c r="I8" s="76"/>
      <c r="J8" s="76" t="s">
        <v>101</v>
      </c>
      <c r="K8" s="76"/>
      <c r="L8" s="76" t="s">
        <v>87</v>
      </c>
      <c r="M8" s="76"/>
      <c r="N8" s="76" t="s">
        <v>101</v>
      </c>
      <c r="O8" s="76"/>
      <c r="P8" s="76" t="s">
        <v>87</v>
      </c>
      <c r="Q8" s="76"/>
      <c r="R8" s="76" t="s">
        <v>101</v>
      </c>
      <c r="S8" s="76"/>
    </row>
    <row r="9" spans="1:19" s="30" customFormat="1" ht="21.75" customHeight="1">
      <c r="A9" s="76"/>
      <c r="B9" s="23" t="s">
        <v>85</v>
      </c>
      <c r="C9" s="23" t="s">
        <v>86</v>
      </c>
      <c r="D9" s="22" t="s">
        <v>3</v>
      </c>
      <c r="E9" s="22" t="s">
        <v>4</v>
      </c>
      <c r="F9" s="22" t="s">
        <v>3</v>
      </c>
      <c r="G9" s="22" t="s">
        <v>4</v>
      </c>
      <c r="H9" s="22" t="s">
        <v>89</v>
      </c>
      <c r="I9" s="22" t="s">
        <v>90</v>
      </c>
      <c r="J9" s="22" t="s">
        <v>89</v>
      </c>
      <c r="K9" s="22" t="s">
        <v>90</v>
      </c>
      <c r="L9" s="22" t="s">
        <v>92</v>
      </c>
      <c r="M9" s="22" t="s">
        <v>93</v>
      </c>
      <c r="N9" s="22" t="s">
        <v>92</v>
      </c>
      <c r="O9" s="22" t="s">
        <v>93</v>
      </c>
      <c r="P9" s="22" t="s">
        <v>92</v>
      </c>
      <c r="Q9" s="22" t="s">
        <v>93</v>
      </c>
      <c r="R9" s="22" t="s">
        <v>92</v>
      </c>
      <c r="S9" s="22" t="s">
        <v>93</v>
      </c>
    </row>
    <row r="10" spans="1:19" ht="21.75" customHeight="1">
      <c r="A10" s="4" t="s">
        <v>81</v>
      </c>
      <c r="B10" s="4"/>
      <c r="C10" s="4"/>
      <c r="D10" s="4"/>
      <c r="E10" s="4"/>
      <c r="F10" s="4"/>
      <c r="G10" s="4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21.75" customHeight="1">
      <c r="A11" s="6" t="s">
        <v>16</v>
      </c>
      <c r="B11" s="6"/>
      <c r="C11" s="6"/>
      <c r="D11" s="6"/>
      <c r="E11" s="6"/>
      <c r="F11" s="6"/>
      <c r="G11" s="6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ht="21.75" customHeight="1">
      <c r="A12" s="6" t="s">
        <v>17</v>
      </c>
      <c r="B12" s="6"/>
      <c r="C12" s="6"/>
      <c r="D12" s="6"/>
      <c r="E12" s="6"/>
      <c r="F12" s="6"/>
      <c r="G12" s="6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ht="21.75" customHeight="1">
      <c r="A13" s="6" t="s">
        <v>18</v>
      </c>
      <c r="B13" s="6"/>
      <c r="C13" s="6"/>
      <c r="D13" s="6"/>
      <c r="E13" s="6"/>
      <c r="F13" s="6"/>
      <c r="G13" s="6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ht="21.75" customHeight="1">
      <c r="A14" s="6" t="s">
        <v>19</v>
      </c>
      <c r="B14" s="6"/>
      <c r="C14" s="6"/>
      <c r="D14" s="6"/>
      <c r="E14" s="6"/>
      <c r="F14" s="6"/>
      <c r="G14" s="6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19" ht="21.75" customHeight="1">
      <c r="A15" s="29" t="s">
        <v>20</v>
      </c>
      <c r="B15" s="6"/>
      <c r="C15" s="6"/>
      <c r="D15" s="6"/>
      <c r="E15" s="6"/>
      <c r="F15" s="6"/>
      <c r="G15" s="6"/>
      <c r="H15" s="28"/>
      <c r="I15" s="28"/>
      <c r="J15" s="28"/>
      <c r="K15" s="28"/>
      <c r="L15" s="6"/>
      <c r="M15" s="6"/>
      <c r="N15" s="6"/>
      <c r="O15" s="6"/>
      <c r="P15" s="6"/>
      <c r="Q15" s="6"/>
      <c r="R15" s="6"/>
      <c r="S15" s="6"/>
    </row>
    <row r="16" spans="1:19" ht="21.75" customHeight="1">
      <c r="A16" s="29" t="s">
        <v>82</v>
      </c>
      <c r="B16" s="6"/>
      <c r="C16" s="6"/>
      <c r="D16" s="6"/>
      <c r="E16" s="6"/>
      <c r="F16" s="6"/>
      <c r="G16" s="6"/>
      <c r="H16" s="28"/>
      <c r="I16" s="28"/>
      <c r="J16" s="28"/>
      <c r="K16" s="28"/>
      <c r="L16" s="6"/>
      <c r="M16" s="6"/>
      <c r="N16" s="6"/>
      <c r="O16" s="6"/>
      <c r="P16" s="6"/>
      <c r="Q16" s="6"/>
      <c r="R16" s="6"/>
      <c r="S16" s="6"/>
    </row>
    <row r="17" spans="1:19" ht="21.75" customHeight="1">
      <c r="A17" s="29" t="s">
        <v>22</v>
      </c>
      <c r="B17" s="6"/>
      <c r="C17" s="6"/>
      <c r="D17" s="6"/>
      <c r="E17" s="6"/>
      <c r="F17" s="6"/>
      <c r="G17" s="6"/>
      <c r="H17" s="28"/>
      <c r="I17" s="28"/>
      <c r="J17" s="28"/>
      <c r="K17" s="28"/>
      <c r="L17" s="6"/>
      <c r="M17" s="6"/>
      <c r="N17" s="6"/>
      <c r="O17" s="6"/>
      <c r="P17" s="6"/>
      <c r="Q17" s="6"/>
      <c r="R17" s="6"/>
      <c r="S17" s="6"/>
    </row>
    <row r="18" spans="1:19" ht="21.75" customHeight="1">
      <c r="A18" s="29" t="s">
        <v>83</v>
      </c>
      <c r="B18" s="6"/>
      <c r="C18" s="6"/>
      <c r="D18" s="6"/>
      <c r="E18" s="6"/>
      <c r="F18" s="6"/>
      <c r="G18" s="6"/>
      <c r="H18" s="28"/>
      <c r="I18" s="28"/>
      <c r="J18" s="28"/>
      <c r="K18" s="28"/>
      <c r="L18" s="6"/>
      <c r="M18" s="6"/>
      <c r="N18" s="6"/>
      <c r="O18" s="6"/>
      <c r="P18" s="6"/>
      <c r="Q18" s="6"/>
      <c r="R18" s="6"/>
      <c r="S18" s="6"/>
    </row>
    <row r="19" spans="1:19" ht="21.75" customHeight="1">
      <c r="A19" s="29" t="s">
        <v>24</v>
      </c>
      <c r="B19" s="6"/>
      <c r="C19" s="6"/>
      <c r="D19" s="6"/>
      <c r="E19" s="6"/>
      <c r="F19" s="6"/>
      <c r="G19" s="6"/>
      <c r="H19" s="28"/>
      <c r="I19" s="28"/>
      <c r="J19" s="28"/>
      <c r="K19" s="28"/>
      <c r="L19" s="6"/>
      <c r="M19" s="6"/>
      <c r="N19" s="6"/>
      <c r="O19" s="6"/>
      <c r="P19" s="6"/>
      <c r="Q19" s="6"/>
      <c r="R19" s="6"/>
      <c r="S19" s="6"/>
    </row>
    <row r="20" spans="1:19" ht="21.75" customHeight="1">
      <c r="A20" s="29" t="s">
        <v>84</v>
      </c>
      <c r="B20" s="6"/>
      <c r="C20" s="6"/>
      <c r="D20" s="6"/>
      <c r="E20" s="6"/>
      <c r="F20" s="6"/>
      <c r="G20" s="6"/>
      <c r="H20" s="28"/>
      <c r="I20" s="28"/>
      <c r="J20" s="28"/>
      <c r="K20" s="28"/>
      <c r="L20" s="6"/>
      <c r="M20" s="6"/>
      <c r="N20" s="6"/>
      <c r="O20" s="6"/>
      <c r="P20" s="6"/>
      <c r="Q20" s="6"/>
      <c r="R20" s="6"/>
      <c r="S20" s="6"/>
    </row>
    <row r="21" spans="1:19" ht="21.75" customHeight="1">
      <c r="A21" s="24" t="s">
        <v>25</v>
      </c>
      <c r="B21" s="25"/>
      <c r="C21" s="25"/>
      <c r="D21" s="25"/>
      <c r="E21" s="25"/>
      <c r="F21" s="25"/>
      <c r="G21" s="25"/>
      <c r="H21" s="26"/>
      <c r="I21" s="26"/>
      <c r="J21" s="26"/>
      <c r="K21" s="26"/>
      <c r="L21" s="25"/>
      <c r="M21" s="25"/>
      <c r="N21" s="25"/>
      <c r="O21" s="25"/>
      <c r="P21" s="25"/>
      <c r="Q21" s="25"/>
      <c r="R21" s="25"/>
      <c r="S21" s="25"/>
    </row>
  </sheetData>
  <mergeCells count="15">
    <mergeCell ref="P7:S7"/>
    <mergeCell ref="P8:Q8"/>
    <mergeCell ref="R8:S8"/>
    <mergeCell ref="A1:S1"/>
    <mergeCell ref="H7:K7"/>
    <mergeCell ref="H8:I8"/>
    <mergeCell ref="J8:K8"/>
    <mergeCell ref="L7:O7"/>
    <mergeCell ref="L8:M8"/>
    <mergeCell ref="N8:O8"/>
    <mergeCell ref="A7:A9"/>
    <mergeCell ref="D7:G7"/>
    <mergeCell ref="B7:C8"/>
    <mergeCell ref="D8:E8"/>
    <mergeCell ref="F8:G8"/>
  </mergeCells>
  <printOptions horizontalCentered="1"/>
  <pageMargins left="0.41" right="0.41" top="0.55000000000000004" bottom="0.75" header="0.3" footer="0.3"/>
  <pageSetup paperSize="12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3"/>
  <sheetViews>
    <sheetView topLeftCell="A25" workbookViewId="0">
      <selection activeCell="F15" sqref="F15"/>
    </sheetView>
  </sheetViews>
  <sheetFormatPr defaultRowHeight="18.75"/>
  <cols>
    <col min="1" max="1" width="3.5703125" style="31" bestFit="1" customWidth="1"/>
    <col min="2" max="2" width="30.28515625" style="31" customWidth="1"/>
    <col min="3" max="3" width="13.7109375" style="31" customWidth="1"/>
    <col min="4" max="4" width="14.140625" style="31" bestFit="1" customWidth="1"/>
    <col min="5" max="5" width="17.28515625" style="31" bestFit="1" customWidth="1"/>
    <col min="6" max="6" width="20.5703125" style="31" customWidth="1"/>
    <col min="7" max="16384" width="9.140625" style="31"/>
  </cols>
  <sheetData>
    <row r="3" spans="1:5">
      <c r="A3" s="77" t="s">
        <v>97</v>
      </c>
      <c r="B3" s="77"/>
      <c r="C3" s="77"/>
      <c r="D3" s="77"/>
      <c r="E3" s="77"/>
    </row>
    <row r="5" spans="1:5">
      <c r="A5" s="32" t="s">
        <v>27</v>
      </c>
    </row>
    <row r="7" spans="1:5" s="33" customFormat="1" ht="20.25" customHeight="1">
      <c r="A7" s="78" t="s">
        <v>14</v>
      </c>
      <c r="B7" s="78" t="s">
        <v>71</v>
      </c>
      <c r="C7" s="78" t="s">
        <v>26</v>
      </c>
      <c r="D7" s="80" t="s">
        <v>95</v>
      </c>
      <c r="E7" s="81"/>
    </row>
    <row r="8" spans="1:5" s="33" customFormat="1" ht="20.25" customHeight="1">
      <c r="A8" s="79"/>
      <c r="B8" s="79"/>
      <c r="C8" s="79"/>
      <c r="D8" s="34" t="s">
        <v>79</v>
      </c>
      <c r="E8" s="34" t="s">
        <v>80</v>
      </c>
    </row>
    <row r="9" spans="1:5" ht="20.25" customHeight="1">
      <c r="A9" s="35">
        <v>1</v>
      </c>
      <c r="B9" s="35" t="s">
        <v>72</v>
      </c>
      <c r="C9" s="35"/>
      <c r="D9" s="35"/>
      <c r="E9" s="35"/>
    </row>
    <row r="10" spans="1:5" ht="20.25" customHeight="1">
      <c r="A10" s="35">
        <v>2</v>
      </c>
      <c r="B10" s="35" t="s">
        <v>73</v>
      </c>
      <c r="C10" s="35"/>
      <c r="D10" s="35"/>
      <c r="E10" s="35"/>
    </row>
    <row r="11" spans="1:5" ht="20.25" customHeight="1">
      <c r="A11" s="35">
        <v>3</v>
      </c>
      <c r="B11" s="35" t="s">
        <v>74</v>
      </c>
      <c r="C11" s="35"/>
      <c r="D11" s="35"/>
      <c r="E11" s="35"/>
    </row>
    <row r="12" spans="1:5" ht="20.25" customHeight="1">
      <c r="A12" s="35">
        <v>4</v>
      </c>
      <c r="B12" s="35" t="s">
        <v>75</v>
      </c>
      <c r="C12" s="35"/>
      <c r="D12" s="35"/>
      <c r="E12" s="35"/>
    </row>
    <row r="13" spans="1:5" ht="20.25" customHeight="1">
      <c r="A13" s="35">
        <v>5</v>
      </c>
      <c r="B13" s="35" t="s">
        <v>76</v>
      </c>
      <c r="C13" s="35"/>
      <c r="D13" s="35"/>
      <c r="E13" s="35"/>
    </row>
  </sheetData>
  <mergeCells count="5">
    <mergeCell ref="B7:B8"/>
    <mergeCell ref="A7:A8"/>
    <mergeCell ref="C7:C8"/>
    <mergeCell ref="D7:E7"/>
    <mergeCell ref="A3:E3"/>
  </mergeCells>
  <printOptions horizontalCentered="1"/>
  <pageMargins left="0.7" right="0.7" top="0.75" bottom="0.75" header="0.3" footer="0.3"/>
  <pageSetup paperSize="12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V31"/>
  <sheetViews>
    <sheetView view="pageBreakPreview" topLeftCell="A25" zoomScale="70" zoomScaleNormal="90" zoomScaleSheetLayoutView="70" workbookViewId="0">
      <selection activeCell="A32" sqref="A32:XFD42"/>
    </sheetView>
  </sheetViews>
  <sheetFormatPr defaultRowHeight="14.25"/>
  <cols>
    <col min="1" max="1" width="5.5703125" style="19" customWidth="1"/>
    <col min="2" max="2" width="35.42578125" style="19" customWidth="1"/>
    <col min="3" max="4" width="6.7109375" style="19" customWidth="1"/>
    <col min="5" max="5" width="11.28515625" style="19" bestFit="1" customWidth="1"/>
    <col min="6" max="6" width="12.140625" style="19" bestFit="1" customWidth="1"/>
    <col min="7" max="7" width="18.7109375" style="19" customWidth="1"/>
    <col min="8" max="8" width="11.28515625" style="19" bestFit="1" customWidth="1"/>
    <col min="9" max="9" width="10.5703125" style="19" bestFit="1" customWidth="1"/>
    <col min="10" max="10" width="18.7109375" style="19" customWidth="1"/>
    <col min="11" max="11" width="11.28515625" style="19" bestFit="1" customWidth="1"/>
    <col min="12" max="12" width="12.140625" style="19" bestFit="1" customWidth="1"/>
    <col min="13" max="13" width="18.7109375" style="19" customWidth="1"/>
    <col min="14" max="14" width="11.28515625" style="19" bestFit="1" customWidth="1"/>
    <col min="15" max="15" width="10.5703125" style="19" bestFit="1" customWidth="1"/>
    <col min="16" max="16" width="18.7109375" style="19" customWidth="1"/>
    <col min="17" max="17" width="11.5703125" style="19" customWidth="1"/>
    <col min="18" max="18" width="14" style="19" customWidth="1"/>
    <col min="19" max="19" width="24.140625" style="19" customWidth="1"/>
    <col min="20" max="21" width="9.140625" style="19"/>
    <col min="22" max="22" width="10" style="19" bestFit="1" customWidth="1"/>
    <col min="23" max="211" width="9.140625" style="19"/>
    <col min="212" max="212" width="5" style="19" customWidth="1"/>
    <col min="213" max="213" width="27.42578125" style="19" customWidth="1"/>
    <col min="214" max="239" width="5.7109375" style="19" customWidth="1"/>
    <col min="240" max="467" width="9.140625" style="19"/>
    <col min="468" max="468" width="5" style="19" customWidth="1"/>
    <col min="469" max="469" width="27.42578125" style="19" customWidth="1"/>
    <col min="470" max="495" width="5.7109375" style="19" customWidth="1"/>
    <col min="496" max="723" width="9.140625" style="19"/>
    <col min="724" max="724" width="5" style="19" customWidth="1"/>
    <col min="725" max="725" width="27.42578125" style="19" customWidth="1"/>
    <col min="726" max="751" width="5.7109375" style="19" customWidth="1"/>
    <col min="752" max="979" width="9.140625" style="19"/>
    <col min="980" max="980" width="5" style="19" customWidth="1"/>
    <col min="981" max="981" width="27.42578125" style="19" customWidth="1"/>
    <col min="982" max="1007" width="5.7109375" style="19" customWidth="1"/>
    <col min="1008" max="1235" width="9.140625" style="19"/>
    <col min="1236" max="1236" width="5" style="19" customWidth="1"/>
    <col min="1237" max="1237" width="27.42578125" style="19" customWidth="1"/>
    <col min="1238" max="1263" width="5.7109375" style="19" customWidth="1"/>
    <col min="1264" max="1491" width="9.140625" style="19"/>
    <col min="1492" max="1492" width="5" style="19" customWidth="1"/>
    <col min="1493" max="1493" width="27.42578125" style="19" customWidth="1"/>
    <col min="1494" max="1519" width="5.7109375" style="19" customWidth="1"/>
    <col min="1520" max="1747" width="9.140625" style="19"/>
    <col min="1748" max="1748" width="5" style="19" customWidth="1"/>
    <col min="1749" max="1749" width="27.42578125" style="19" customWidth="1"/>
    <col min="1750" max="1775" width="5.7109375" style="19" customWidth="1"/>
    <col min="1776" max="2003" width="9.140625" style="19"/>
    <col min="2004" max="2004" width="5" style="19" customWidth="1"/>
    <col min="2005" max="2005" width="27.42578125" style="19" customWidth="1"/>
    <col min="2006" max="2031" width="5.7109375" style="19" customWidth="1"/>
    <col min="2032" max="2259" width="9.140625" style="19"/>
    <col min="2260" max="2260" width="5" style="19" customWidth="1"/>
    <col min="2261" max="2261" width="27.42578125" style="19" customWidth="1"/>
    <col min="2262" max="2287" width="5.7109375" style="19" customWidth="1"/>
    <col min="2288" max="2515" width="9.140625" style="19"/>
    <col min="2516" max="2516" width="5" style="19" customWidth="1"/>
    <col min="2517" max="2517" width="27.42578125" style="19" customWidth="1"/>
    <col min="2518" max="2543" width="5.7109375" style="19" customWidth="1"/>
    <col min="2544" max="2771" width="9.140625" style="19"/>
    <col min="2772" max="2772" width="5" style="19" customWidth="1"/>
    <col min="2773" max="2773" width="27.42578125" style="19" customWidth="1"/>
    <col min="2774" max="2799" width="5.7109375" style="19" customWidth="1"/>
    <col min="2800" max="3027" width="9.140625" style="19"/>
    <col min="3028" max="3028" width="5" style="19" customWidth="1"/>
    <col min="3029" max="3029" width="27.42578125" style="19" customWidth="1"/>
    <col min="3030" max="3055" width="5.7109375" style="19" customWidth="1"/>
    <col min="3056" max="3283" width="9.140625" style="19"/>
    <col min="3284" max="3284" width="5" style="19" customWidth="1"/>
    <col min="3285" max="3285" width="27.42578125" style="19" customWidth="1"/>
    <col min="3286" max="3311" width="5.7109375" style="19" customWidth="1"/>
    <col min="3312" max="3539" width="9.140625" style="19"/>
    <col min="3540" max="3540" width="5" style="19" customWidth="1"/>
    <col min="3541" max="3541" width="27.42578125" style="19" customWidth="1"/>
    <col min="3542" max="3567" width="5.7109375" style="19" customWidth="1"/>
    <col min="3568" max="3795" width="9.140625" style="19"/>
    <col min="3796" max="3796" width="5" style="19" customWidth="1"/>
    <col min="3797" max="3797" width="27.42578125" style="19" customWidth="1"/>
    <col min="3798" max="3823" width="5.7109375" style="19" customWidth="1"/>
    <col min="3824" max="4051" width="9.140625" style="19"/>
    <col min="4052" max="4052" width="5" style="19" customWidth="1"/>
    <col min="4053" max="4053" width="27.42578125" style="19" customWidth="1"/>
    <col min="4054" max="4079" width="5.7109375" style="19" customWidth="1"/>
    <col min="4080" max="4307" width="9.140625" style="19"/>
    <col min="4308" max="4308" width="5" style="19" customWidth="1"/>
    <col min="4309" max="4309" width="27.42578125" style="19" customWidth="1"/>
    <col min="4310" max="4335" width="5.7109375" style="19" customWidth="1"/>
    <col min="4336" max="4563" width="9.140625" style="19"/>
    <col min="4564" max="4564" width="5" style="19" customWidth="1"/>
    <col min="4565" max="4565" width="27.42578125" style="19" customWidth="1"/>
    <col min="4566" max="4591" width="5.7109375" style="19" customWidth="1"/>
    <col min="4592" max="4819" width="9.140625" style="19"/>
    <col min="4820" max="4820" width="5" style="19" customWidth="1"/>
    <col min="4821" max="4821" width="27.42578125" style="19" customWidth="1"/>
    <col min="4822" max="4847" width="5.7109375" style="19" customWidth="1"/>
    <col min="4848" max="5075" width="9.140625" style="19"/>
    <col min="5076" max="5076" width="5" style="19" customWidth="1"/>
    <col min="5077" max="5077" width="27.42578125" style="19" customWidth="1"/>
    <col min="5078" max="5103" width="5.7109375" style="19" customWidth="1"/>
    <col min="5104" max="5331" width="9.140625" style="19"/>
    <col min="5332" max="5332" width="5" style="19" customWidth="1"/>
    <col min="5333" max="5333" width="27.42578125" style="19" customWidth="1"/>
    <col min="5334" max="5359" width="5.7109375" style="19" customWidth="1"/>
    <col min="5360" max="5587" width="9.140625" style="19"/>
    <col min="5588" max="5588" width="5" style="19" customWidth="1"/>
    <col min="5589" max="5589" width="27.42578125" style="19" customWidth="1"/>
    <col min="5590" max="5615" width="5.7109375" style="19" customWidth="1"/>
    <col min="5616" max="5843" width="9.140625" style="19"/>
    <col min="5844" max="5844" width="5" style="19" customWidth="1"/>
    <col min="5845" max="5845" width="27.42578125" style="19" customWidth="1"/>
    <col min="5846" max="5871" width="5.7109375" style="19" customWidth="1"/>
    <col min="5872" max="6099" width="9.140625" style="19"/>
    <col min="6100" max="6100" width="5" style="19" customWidth="1"/>
    <col min="6101" max="6101" width="27.42578125" style="19" customWidth="1"/>
    <col min="6102" max="6127" width="5.7109375" style="19" customWidth="1"/>
    <col min="6128" max="6355" width="9.140625" style="19"/>
    <col min="6356" max="6356" width="5" style="19" customWidth="1"/>
    <col min="6357" max="6357" width="27.42578125" style="19" customWidth="1"/>
    <col min="6358" max="6383" width="5.7109375" style="19" customWidth="1"/>
    <col min="6384" max="6611" width="9.140625" style="19"/>
    <col min="6612" max="6612" width="5" style="19" customWidth="1"/>
    <col min="6613" max="6613" width="27.42578125" style="19" customWidth="1"/>
    <col min="6614" max="6639" width="5.7109375" style="19" customWidth="1"/>
    <col min="6640" max="6867" width="9.140625" style="19"/>
    <col min="6868" max="6868" width="5" style="19" customWidth="1"/>
    <col min="6869" max="6869" width="27.42578125" style="19" customWidth="1"/>
    <col min="6870" max="6895" width="5.7109375" style="19" customWidth="1"/>
    <col min="6896" max="7123" width="9.140625" style="19"/>
    <col min="7124" max="7124" width="5" style="19" customWidth="1"/>
    <col min="7125" max="7125" width="27.42578125" style="19" customWidth="1"/>
    <col min="7126" max="7151" width="5.7109375" style="19" customWidth="1"/>
    <col min="7152" max="7379" width="9.140625" style="19"/>
    <col min="7380" max="7380" width="5" style="19" customWidth="1"/>
    <col min="7381" max="7381" width="27.42578125" style="19" customWidth="1"/>
    <col min="7382" max="7407" width="5.7109375" style="19" customWidth="1"/>
    <col min="7408" max="7635" width="9.140625" style="19"/>
    <col min="7636" max="7636" width="5" style="19" customWidth="1"/>
    <col min="7637" max="7637" width="27.42578125" style="19" customWidth="1"/>
    <col min="7638" max="7663" width="5.7109375" style="19" customWidth="1"/>
    <col min="7664" max="7891" width="9.140625" style="19"/>
    <col min="7892" max="7892" width="5" style="19" customWidth="1"/>
    <col min="7893" max="7893" width="27.42578125" style="19" customWidth="1"/>
    <col min="7894" max="7919" width="5.7109375" style="19" customWidth="1"/>
    <col min="7920" max="8147" width="9.140625" style="19"/>
    <col min="8148" max="8148" width="5" style="19" customWidth="1"/>
    <col min="8149" max="8149" width="27.42578125" style="19" customWidth="1"/>
    <col min="8150" max="8175" width="5.7109375" style="19" customWidth="1"/>
    <col min="8176" max="8403" width="9.140625" style="19"/>
    <col min="8404" max="8404" width="5" style="19" customWidth="1"/>
    <col min="8405" max="8405" width="27.42578125" style="19" customWidth="1"/>
    <col min="8406" max="8431" width="5.7109375" style="19" customWidth="1"/>
    <col min="8432" max="8659" width="9.140625" style="19"/>
    <col min="8660" max="8660" width="5" style="19" customWidth="1"/>
    <col min="8661" max="8661" width="27.42578125" style="19" customWidth="1"/>
    <col min="8662" max="8687" width="5.7109375" style="19" customWidth="1"/>
    <col min="8688" max="8915" width="9.140625" style="19"/>
    <col min="8916" max="8916" width="5" style="19" customWidth="1"/>
    <col min="8917" max="8917" width="27.42578125" style="19" customWidth="1"/>
    <col min="8918" max="8943" width="5.7109375" style="19" customWidth="1"/>
    <col min="8944" max="9171" width="9.140625" style="19"/>
    <col min="9172" max="9172" width="5" style="19" customWidth="1"/>
    <col min="9173" max="9173" width="27.42578125" style="19" customWidth="1"/>
    <col min="9174" max="9199" width="5.7109375" style="19" customWidth="1"/>
    <col min="9200" max="9427" width="9.140625" style="19"/>
    <col min="9428" max="9428" width="5" style="19" customWidth="1"/>
    <col min="9429" max="9429" width="27.42578125" style="19" customWidth="1"/>
    <col min="9430" max="9455" width="5.7109375" style="19" customWidth="1"/>
    <col min="9456" max="9683" width="9.140625" style="19"/>
    <col min="9684" max="9684" width="5" style="19" customWidth="1"/>
    <col min="9685" max="9685" width="27.42578125" style="19" customWidth="1"/>
    <col min="9686" max="9711" width="5.7109375" style="19" customWidth="1"/>
    <col min="9712" max="9939" width="9.140625" style="19"/>
    <col min="9940" max="9940" width="5" style="19" customWidth="1"/>
    <col min="9941" max="9941" width="27.42578125" style="19" customWidth="1"/>
    <col min="9942" max="9967" width="5.7109375" style="19" customWidth="1"/>
    <col min="9968" max="10195" width="9.140625" style="19"/>
    <col min="10196" max="10196" width="5" style="19" customWidth="1"/>
    <col min="10197" max="10197" width="27.42578125" style="19" customWidth="1"/>
    <col min="10198" max="10223" width="5.7109375" style="19" customWidth="1"/>
    <col min="10224" max="10451" width="9.140625" style="19"/>
    <col min="10452" max="10452" width="5" style="19" customWidth="1"/>
    <col min="10453" max="10453" width="27.42578125" style="19" customWidth="1"/>
    <col min="10454" max="10479" width="5.7109375" style="19" customWidth="1"/>
    <col min="10480" max="10707" width="9.140625" style="19"/>
    <col min="10708" max="10708" width="5" style="19" customWidth="1"/>
    <col min="10709" max="10709" width="27.42578125" style="19" customWidth="1"/>
    <col min="10710" max="10735" width="5.7109375" style="19" customWidth="1"/>
    <col min="10736" max="10963" width="9.140625" style="19"/>
    <col min="10964" max="10964" width="5" style="19" customWidth="1"/>
    <col min="10965" max="10965" width="27.42578125" style="19" customWidth="1"/>
    <col min="10966" max="10991" width="5.7109375" style="19" customWidth="1"/>
    <col min="10992" max="11219" width="9.140625" style="19"/>
    <col min="11220" max="11220" width="5" style="19" customWidth="1"/>
    <col min="11221" max="11221" width="27.42578125" style="19" customWidth="1"/>
    <col min="11222" max="11247" width="5.7109375" style="19" customWidth="1"/>
    <col min="11248" max="11475" width="9.140625" style="19"/>
    <col min="11476" max="11476" width="5" style="19" customWidth="1"/>
    <col min="11477" max="11477" width="27.42578125" style="19" customWidth="1"/>
    <col min="11478" max="11503" width="5.7109375" style="19" customWidth="1"/>
    <col min="11504" max="11731" width="9.140625" style="19"/>
    <col min="11732" max="11732" width="5" style="19" customWidth="1"/>
    <col min="11733" max="11733" width="27.42578125" style="19" customWidth="1"/>
    <col min="11734" max="11759" width="5.7109375" style="19" customWidth="1"/>
    <col min="11760" max="11987" width="9.140625" style="19"/>
    <col min="11988" max="11988" width="5" style="19" customWidth="1"/>
    <col min="11989" max="11989" width="27.42578125" style="19" customWidth="1"/>
    <col min="11990" max="12015" width="5.7109375" style="19" customWidth="1"/>
    <col min="12016" max="12243" width="9.140625" style="19"/>
    <col min="12244" max="12244" width="5" style="19" customWidth="1"/>
    <col min="12245" max="12245" width="27.42578125" style="19" customWidth="1"/>
    <col min="12246" max="12271" width="5.7109375" style="19" customWidth="1"/>
    <col min="12272" max="12499" width="9.140625" style="19"/>
    <col min="12500" max="12500" width="5" style="19" customWidth="1"/>
    <col min="12501" max="12501" width="27.42578125" style="19" customWidth="1"/>
    <col min="12502" max="12527" width="5.7109375" style="19" customWidth="1"/>
    <col min="12528" max="12755" width="9.140625" style="19"/>
    <col min="12756" max="12756" width="5" style="19" customWidth="1"/>
    <col min="12757" max="12757" width="27.42578125" style="19" customWidth="1"/>
    <col min="12758" max="12783" width="5.7109375" style="19" customWidth="1"/>
    <col min="12784" max="13011" width="9.140625" style="19"/>
    <col min="13012" max="13012" width="5" style="19" customWidth="1"/>
    <col min="13013" max="13013" width="27.42578125" style="19" customWidth="1"/>
    <col min="13014" max="13039" width="5.7109375" style="19" customWidth="1"/>
    <col min="13040" max="13267" width="9.140625" style="19"/>
    <col min="13268" max="13268" width="5" style="19" customWidth="1"/>
    <col min="13269" max="13269" width="27.42578125" style="19" customWidth="1"/>
    <col min="13270" max="13295" width="5.7109375" style="19" customWidth="1"/>
    <col min="13296" max="13523" width="9.140625" style="19"/>
    <col min="13524" max="13524" width="5" style="19" customWidth="1"/>
    <col min="13525" max="13525" width="27.42578125" style="19" customWidth="1"/>
    <col min="13526" max="13551" width="5.7109375" style="19" customWidth="1"/>
    <col min="13552" max="13779" width="9.140625" style="19"/>
    <col min="13780" max="13780" width="5" style="19" customWidth="1"/>
    <col min="13781" max="13781" width="27.42578125" style="19" customWidth="1"/>
    <col min="13782" max="13807" width="5.7109375" style="19" customWidth="1"/>
    <col min="13808" max="14035" width="9.140625" style="19"/>
    <col min="14036" max="14036" width="5" style="19" customWidth="1"/>
    <col min="14037" max="14037" width="27.42578125" style="19" customWidth="1"/>
    <col min="14038" max="14063" width="5.7109375" style="19" customWidth="1"/>
    <col min="14064" max="14291" width="9.140625" style="19"/>
    <col min="14292" max="14292" width="5" style="19" customWidth="1"/>
    <col min="14293" max="14293" width="27.42578125" style="19" customWidth="1"/>
    <col min="14294" max="14319" width="5.7109375" style="19" customWidth="1"/>
    <col min="14320" max="14547" width="9.140625" style="19"/>
    <col min="14548" max="14548" width="5" style="19" customWidth="1"/>
    <col min="14549" max="14549" width="27.42578125" style="19" customWidth="1"/>
    <col min="14550" max="14575" width="5.7109375" style="19" customWidth="1"/>
    <col min="14576" max="14803" width="9.140625" style="19"/>
    <col min="14804" max="14804" width="5" style="19" customWidth="1"/>
    <col min="14805" max="14805" width="27.42578125" style="19" customWidth="1"/>
    <col min="14806" max="14831" width="5.7109375" style="19" customWidth="1"/>
    <col min="14832" max="15059" width="9.140625" style="19"/>
    <col min="15060" max="15060" width="5" style="19" customWidth="1"/>
    <col min="15061" max="15061" width="27.42578125" style="19" customWidth="1"/>
    <col min="15062" max="15087" width="5.7109375" style="19" customWidth="1"/>
    <col min="15088" max="15315" width="9.140625" style="19"/>
    <col min="15316" max="15316" width="5" style="19" customWidth="1"/>
    <col min="15317" max="15317" width="27.42578125" style="19" customWidth="1"/>
    <col min="15318" max="15343" width="5.7109375" style="19" customWidth="1"/>
    <col min="15344" max="15571" width="9.140625" style="19"/>
    <col min="15572" max="15572" width="5" style="19" customWidth="1"/>
    <col min="15573" max="15573" width="27.42578125" style="19" customWidth="1"/>
    <col min="15574" max="15599" width="5.7109375" style="19" customWidth="1"/>
    <col min="15600" max="15827" width="9.140625" style="19"/>
    <col min="15828" max="15828" width="5" style="19" customWidth="1"/>
    <col min="15829" max="15829" width="27.42578125" style="19" customWidth="1"/>
    <col min="15830" max="15855" width="5.7109375" style="19" customWidth="1"/>
    <col min="15856" max="16083" width="9.140625" style="19"/>
    <col min="16084" max="16084" width="5" style="19" customWidth="1"/>
    <col min="16085" max="16085" width="27.42578125" style="19" customWidth="1"/>
    <col min="16086" max="16111" width="5.7109375" style="19" customWidth="1"/>
    <col min="16112" max="16384" width="9.140625" style="19"/>
  </cols>
  <sheetData>
    <row r="3" spans="1:19" s="36" customFormat="1" ht="25.5">
      <c r="A3" s="82" t="s">
        <v>62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6" customFormat="1" ht="25.5">
      <c r="A4" s="82" t="s">
        <v>115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</row>
    <row r="5" spans="1:19" ht="17.25">
      <c r="A5" s="37"/>
      <c r="B5" s="37"/>
      <c r="C5" s="37"/>
      <c r="D5" s="37"/>
      <c r="E5" s="37"/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20.25">
      <c r="A6" s="39" t="s">
        <v>102</v>
      </c>
      <c r="B6" s="40"/>
      <c r="C6" s="40"/>
      <c r="D6" s="40"/>
      <c r="E6" s="40"/>
      <c r="F6" s="40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0.25">
      <c r="A7" s="42"/>
      <c r="B7" s="42"/>
      <c r="C7" s="42"/>
      <c r="D7" s="42"/>
      <c r="E7" s="40"/>
      <c r="F7" s="40"/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s="21" customFormat="1" ht="20.25">
      <c r="A8" s="83" t="s">
        <v>0</v>
      </c>
      <c r="B8" s="85" t="s">
        <v>1</v>
      </c>
      <c r="C8" s="88" t="s">
        <v>70</v>
      </c>
      <c r="D8" s="88"/>
      <c r="E8" s="89" t="s">
        <v>2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1"/>
      <c r="Q8" s="92" t="s">
        <v>28</v>
      </c>
      <c r="R8" s="93"/>
      <c r="S8" s="94"/>
    </row>
    <row r="9" spans="1:19" s="21" customFormat="1" ht="21.75" customHeight="1">
      <c r="A9" s="84"/>
      <c r="B9" s="86"/>
      <c r="C9" s="98" t="s">
        <v>3</v>
      </c>
      <c r="D9" s="98" t="s">
        <v>4</v>
      </c>
      <c r="E9" s="100" t="s">
        <v>5</v>
      </c>
      <c r="F9" s="101"/>
      <c r="G9" s="101"/>
      <c r="H9" s="100" t="s">
        <v>32</v>
      </c>
      <c r="I9" s="101"/>
      <c r="J9" s="101"/>
      <c r="K9" s="100" t="s">
        <v>6</v>
      </c>
      <c r="L9" s="101"/>
      <c r="M9" s="101"/>
      <c r="N9" s="100" t="s">
        <v>7</v>
      </c>
      <c r="O9" s="101"/>
      <c r="P9" s="101"/>
      <c r="Q9" s="95"/>
      <c r="R9" s="96"/>
      <c r="S9" s="97"/>
    </row>
    <row r="10" spans="1:19" s="21" customFormat="1" ht="20.25">
      <c r="A10" s="84"/>
      <c r="B10" s="87"/>
      <c r="C10" s="99"/>
      <c r="D10" s="99"/>
      <c r="E10" s="43" t="s">
        <v>8</v>
      </c>
      <c r="F10" s="43" t="s">
        <v>9</v>
      </c>
      <c r="G10" s="43" t="s">
        <v>10</v>
      </c>
      <c r="H10" s="43" t="s">
        <v>8</v>
      </c>
      <c r="I10" s="43" t="s">
        <v>9</v>
      </c>
      <c r="J10" s="43" t="s">
        <v>10</v>
      </c>
      <c r="K10" s="43" t="s">
        <v>8</v>
      </c>
      <c r="L10" s="43" t="s">
        <v>9</v>
      </c>
      <c r="M10" s="43" t="s">
        <v>10</v>
      </c>
      <c r="N10" s="43" t="s">
        <v>8</v>
      </c>
      <c r="O10" s="43" t="s">
        <v>9</v>
      </c>
      <c r="P10" s="43" t="s">
        <v>10</v>
      </c>
      <c r="Q10" s="43" t="s">
        <v>8</v>
      </c>
      <c r="R10" s="43" t="s">
        <v>9</v>
      </c>
      <c r="S10" s="43" t="s">
        <v>10</v>
      </c>
    </row>
    <row r="11" spans="1:19" s="21" customFormat="1" ht="21.75" customHeight="1">
      <c r="A11" s="53"/>
      <c r="B11" s="54" t="s">
        <v>11</v>
      </c>
      <c r="C11" s="55"/>
      <c r="D11" s="55"/>
      <c r="E11" s="53"/>
      <c r="F11" s="56"/>
      <c r="G11" s="56"/>
      <c r="H11" s="53"/>
      <c r="I11" s="56"/>
      <c r="J11" s="56"/>
      <c r="K11" s="53"/>
      <c r="L11" s="56"/>
      <c r="M11" s="56"/>
      <c r="N11" s="53"/>
      <c r="O11" s="56"/>
      <c r="P11" s="56"/>
      <c r="Q11" s="48"/>
      <c r="R11" s="48"/>
      <c r="S11" s="48"/>
    </row>
    <row r="12" spans="1:19" ht="21.75" customHeight="1">
      <c r="A12" s="44"/>
      <c r="B12" s="45"/>
      <c r="C12" s="46"/>
      <c r="D12" s="57"/>
      <c r="E12" s="44"/>
      <c r="F12" s="47"/>
      <c r="G12" s="47"/>
      <c r="H12" s="44"/>
      <c r="I12" s="47"/>
      <c r="J12" s="47"/>
      <c r="K12" s="44"/>
      <c r="L12" s="47"/>
      <c r="M12" s="47"/>
      <c r="N12" s="44"/>
      <c r="O12" s="47"/>
      <c r="P12" s="47"/>
      <c r="Q12" s="48"/>
      <c r="R12" s="48"/>
      <c r="S12" s="48"/>
    </row>
    <row r="13" spans="1:19" ht="21.75" customHeight="1">
      <c r="A13" s="44">
        <v>1</v>
      </c>
      <c r="B13" s="45" t="s">
        <v>103</v>
      </c>
      <c r="C13" s="46">
        <v>14</v>
      </c>
      <c r="D13" s="58" t="s">
        <v>113</v>
      </c>
      <c r="E13" s="58" t="s">
        <v>113</v>
      </c>
      <c r="F13" s="62">
        <v>3020</v>
      </c>
      <c r="G13" s="64">
        <v>28006000</v>
      </c>
      <c r="H13" s="58" t="s">
        <v>113</v>
      </c>
      <c r="I13" s="64">
        <v>1650</v>
      </c>
      <c r="J13" s="64">
        <v>11522000</v>
      </c>
      <c r="K13" s="58" t="s">
        <v>113</v>
      </c>
      <c r="L13" s="63">
        <v>2340</v>
      </c>
      <c r="M13" s="63">
        <v>16908000</v>
      </c>
      <c r="N13" s="58" t="s">
        <v>113</v>
      </c>
      <c r="O13" s="63">
        <v>2450</v>
      </c>
      <c r="P13" s="63">
        <v>17948000</v>
      </c>
      <c r="Q13" s="60" t="s">
        <v>113</v>
      </c>
      <c r="R13" s="68">
        <f>F13+I13+L13+O13</f>
        <v>9460</v>
      </c>
      <c r="S13" s="66">
        <f>G13+J13+M13+P13</f>
        <v>74384000</v>
      </c>
    </row>
    <row r="14" spans="1:19" ht="21.75" customHeight="1">
      <c r="A14" s="44">
        <v>2</v>
      </c>
      <c r="B14" s="45" t="s">
        <v>104</v>
      </c>
      <c r="C14" s="46">
        <v>1</v>
      </c>
      <c r="D14" s="58" t="s">
        <v>113</v>
      </c>
      <c r="E14" s="44">
        <v>6</v>
      </c>
      <c r="F14" s="63">
        <v>994</v>
      </c>
      <c r="G14" s="63">
        <v>4000000</v>
      </c>
      <c r="H14" s="58" t="s">
        <v>113</v>
      </c>
      <c r="I14" s="63">
        <v>250</v>
      </c>
      <c r="J14" s="63">
        <v>1000000</v>
      </c>
      <c r="K14" s="44">
        <v>5</v>
      </c>
      <c r="L14" s="63">
        <v>245</v>
      </c>
      <c r="M14" s="63">
        <v>1000000</v>
      </c>
      <c r="N14" s="58" t="s">
        <v>113</v>
      </c>
      <c r="O14" s="63">
        <v>275</v>
      </c>
      <c r="P14" s="63">
        <v>1100000</v>
      </c>
      <c r="Q14" s="48">
        <f>E14+K14</f>
        <v>11</v>
      </c>
      <c r="R14" s="68">
        <f>F14+I14+L14+O14</f>
        <v>1764</v>
      </c>
      <c r="S14" s="66">
        <f>G14+J14+M14+P14</f>
        <v>7100000</v>
      </c>
    </row>
    <row r="15" spans="1:19" ht="21.75" customHeight="1">
      <c r="A15" s="44">
        <v>3</v>
      </c>
      <c r="B15" s="45" t="s">
        <v>105</v>
      </c>
      <c r="C15" s="46">
        <v>1</v>
      </c>
      <c r="D15" s="58" t="s">
        <v>113</v>
      </c>
      <c r="E15" s="58" t="s">
        <v>113</v>
      </c>
      <c r="F15" s="65" t="s">
        <v>113</v>
      </c>
      <c r="G15" s="69" t="s">
        <v>114</v>
      </c>
      <c r="H15" s="58" t="s">
        <v>113</v>
      </c>
      <c r="I15" s="65" t="s">
        <v>113</v>
      </c>
      <c r="J15" s="69" t="s">
        <v>114</v>
      </c>
      <c r="K15" s="58" t="s">
        <v>113</v>
      </c>
      <c r="L15" s="65" t="s">
        <v>113</v>
      </c>
      <c r="M15" s="69" t="s">
        <v>114</v>
      </c>
      <c r="N15" s="58" t="s">
        <v>113</v>
      </c>
      <c r="O15" s="65" t="s">
        <v>113</v>
      </c>
      <c r="P15" s="69" t="s">
        <v>114</v>
      </c>
      <c r="Q15" s="60" t="s">
        <v>113</v>
      </c>
      <c r="R15" s="70" t="s">
        <v>113</v>
      </c>
      <c r="S15" s="64" t="s">
        <v>114</v>
      </c>
    </row>
    <row r="16" spans="1:19" ht="21.75" customHeight="1">
      <c r="A16" s="44"/>
      <c r="B16" s="45"/>
      <c r="C16" s="46"/>
      <c r="D16" s="46"/>
      <c r="E16" s="44"/>
      <c r="F16" s="63"/>
      <c r="G16" s="63"/>
      <c r="H16" s="44"/>
      <c r="I16" s="63"/>
      <c r="J16" s="63"/>
      <c r="K16" s="44"/>
      <c r="L16" s="63"/>
      <c r="M16" s="63"/>
      <c r="N16" s="44"/>
      <c r="O16" s="63"/>
      <c r="P16" s="63"/>
      <c r="Q16" s="48"/>
      <c r="R16" s="68"/>
      <c r="S16" s="68"/>
    </row>
    <row r="17" spans="1:22" ht="21.75" customHeight="1">
      <c r="A17" s="44"/>
      <c r="B17" s="54" t="s">
        <v>12</v>
      </c>
      <c r="C17" s="46"/>
      <c r="D17" s="46"/>
      <c r="E17" s="44"/>
      <c r="F17" s="63"/>
      <c r="G17" s="63"/>
      <c r="H17" s="44"/>
      <c r="I17" s="63"/>
      <c r="J17" s="63"/>
      <c r="K17" s="44"/>
      <c r="L17" s="63"/>
      <c r="M17" s="63"/>
      <c r="N17" s="44"/>
      <c r="O17" s="63"/>
      <c r="P17" s="63"/>
      <c r="Q17" s="48"/>
      <c r="R17" s="68"/>
      <c r="S17" s="68"/>
      <c r="V17" s="19">
        <v>5394100</v>
      </c>
    </row>
    <row r="18" spans="1:22" ht="21.75" customHeight="1">
      <c r="A18" s="44"/>
      <c r="B18" s="54"/>
      <c r="C18" s="46"/>
      <c r="D18" s="46"/>
      <c r="E18" s="44"/>
      <c r="F18" s="63"/>
      <c r="G18" s="63"/>
      <c r="H18" s="44"/>
      <c r="I18" s="63"/>
      <c r="J18" s="63"/>
      <c r="K18" s="44"/>
      <c r="L18" s="63"/>
      <c r="M18" s="63"/>
      <c r="N18" s="44"/>
      <c r="O18" s="63"/>
      <c r="P18" s="63"/>
      <c r="Q18" s="48"/>
      <c r="R18" s="68"/>
      <c r="S18" s="68"/>
      <c r="V18" s="19">
        <v>74000</v>
      </c>
    </row>
    <row r="19" spans="1:22" ht="21.75" customHeight="1">
      <c r="A19" s="44">
        <v>1</v>
      </c>
      <c r="B19" s="45" t="s">
        <v>106</v>
      </c>
      <c r="C19" s="46">
        <v>1</v>
      </c>
      <c r="D19" s="58" t="s">
        <v>113</v>
      </c>
      <c r="E19" s="58" t="s">
        <v>113</v>
      </c>
      <c r="F19" s="63">
        <v>464</v>
      </c>
      <c r="G19" s="64">
        <v>1109000</v>
      </c>
      <c r="H19" s="58" t="s">
        <v>113</v>
      </c>
      <c r="I19" s="63">
        <v>362</v>
      </c>
      <c r="J19" s="62">
        <v>861000</v>
      </c>
      <c r="K19" s="58" t="s">
        <v>113</v>
      </c>
      <c r="L19" s="63">
        <v>427</v>
      </c>
      <c r="M19" s="63">
        <v>955000</v>
      </c>
      <c r="N19" s="58" t="s">
        <v>113</v>
      </c>
      <c r="O19" s="63">
        <v>2367</v>
      </c>
      <c r="P19" s="63">
        <v>5927800</v>
      </c>
      <c r="Q19" s="60" t="s">
        <v>113</v>
      </c>
      <c r="R19" s="68">
        <f>F19+I19+L19+O19</f>
        <v>3620</v>
      </c>
      <c r="S19" s="66">
        <f>G19+J19+M19+P19</f>
        <v>8852800</v>
      </c>
      <c r="V19" s="19">
        <v>72000</v>
      </c>
    </row>
    <row r="20" spans="1:22" ht="21.75" customHeight="1">
      <c r="A20" s="44">
        <v>2</v>
      </c>
      <c r="B20" s="45" t="s">
        <v>107</v>
      </c>
      <c r="C20" s="46">
        <v>1</v>
      </c>
      <c r="D20" s="58" t="s">
        <v>113</v>
      </c>
      <c r="E20" s="58" t="s">
        <v>113</v>
      </c>
      <c r="F20" s="63">
        <v>475</v>
      </c>
      <c r="G20" s="63">
        <v>2375000</v>
      </c>
      <c r="H20" s="58" t="s">
        <v>113</v>
      </c>
      <c r="I20" s="63">
        <v>525</v>
      </c>
      <c r="J20" s="63">
        <v>2625000</v>
      </c>
      <c r="K20" s="58" t="s">
        <v>113</v>
      </c>
      <c r="L20" s="63">
        <v>500</v>
      </c>
      <c r="M20" s="63">
        <v>2500000</v>
      </c>
      <c r="N20" s="58" t="s">
        <v>113</v>
      </c>
      <c r="O20" s="63">
        <v>525</v>
      </c>
      <c r="P20" s="63">
        <v>2625000</v>
      </c>
      <c r="Q20" s="60" t="s">
        <v>113</v>
      </c>
      <c r="R20" s="68">
        <f>F20+I20+L20+O20</f>
        <v>2025</v>
      </c>
      <c r="S20" s="66">
        <f>G20+J20+M20+P20</f>
        <v>10125000</v>
      </c>
      <c r="V20" s="19">
        <f>V17+V18+V19</f>
        <v>5540100</v>
      </c>
    </row>
    <row r="21" spans="1:22" ht="21.75" customHeight="1">
      <c r="A21" s="44"/>
      <c r="B21" s="45"/>
      <c r="C21" s="46"/>
      <c r="D21" s="46"/>
      <c r="E21" s="44"/>
      <c r="F21" s="63"/>
      <c r="G21" s="63"/>
      <c r="H21" s="44"/>
      <c r="I21" s="63"/>
      <c r="J21" s="63"/>
      <c r="K21" s="44"/>
      <c r="L21" s="63"/>
      <c r="M21" s="63"/>
      <c r="N21" s="44"/>
      <c r="O21" s="63"/>
      <c r="P21" s="63"/>
      <c r="Q21" s="48"/>
      <c r="R21" s="68"/>
      <c r="S21" s="68"/>
    </row>
    <row r="22" spans="1:22" ht="21.75" customHeight="1">
      <c r="A22" s="44"/>
      <c r="B22" s="54" t="s">
        <v>13</v>
      </c>
      <c r="C22" s="46"/>
      <c r="D22" s="57"/>
      <c r="E22" s="44"/>
      <c r="F22" s="63"/>
      <c r="G22" s="63"/>
      <c r="H22" s="44"/>
      <c r="I22" s="63"/>
      <c r="J22" s="63"/>
      <c r="K22" s="44"/>
      <c r="L22" s="63"/>
      <c r="M22" s="63"/>
      <c r="N22" s="44"/>
      <c r="O22" s="63"/>
      <c r="P22" s="63"/>
      <c r="Q22" s="48"/>
      <c r="R22" s="68"/>
      <c r="S22" s="68"/>
    </row>
    <row r="23" spans="1:22" ht="21.75" customHeight="1">
      <c r="A23" s="44"/>
      <c r="B23" s="54"/>
      <c r="C23" s="46"/>
      <c r="D23" s="57"/>
      <c r="E23" s="44"/>
      <c r="F23" s="63"/>
      <c r="G23" s="63"/>
      <c r="H23" s="44"/>
      <c r="I23" s="63"/>
      <c r="J23" s="63"/>
      <c r="K23" s="44"/>
      <c r="L23" s="63"/>
      <c r="M23" s="63"/>
      <c r="N23" s="44"/>
      <c r="O23" s="63"/>
      <c r="P23" s="63"/>
      <c r="Q23" s="48"/>
      <c r="R23" s="68"/>
      <c r="S23" s="68"/>
    </row>
    <row r="24" spans="1:22" ht="21.75" customHeight="1">
      <c r="A24" s="44">
        <v>1</v>
      </c>
      <c r="B24" s="45" t="s">
        <v>108</v>
      </c>
      <c r="C24" s="46">
        <v>87</v>
      </c>
      <c r="D24" s="46">
        <v>13</v>
      </c>
      <c r="E24" s="44">
        <v>36</v>
      </c>
      <c r="F24" s="63">
        <v>75296</v>
      </c>
      <c r="G24" s="63">
        <v>1363510003</v>
      </c>
      <c r="H24" s="44">
        <v>18</v>
      </c>
      <c r="I24" s="63">
        <v>52900</v>
      </c>
      <c r="J24" s="63">
        <v>737085048</v>
      </c>
      <c r="K24" s="44">
        <v>14</v>
      </c>
      <c r="L24" s="63">
        <v>75460</v>
      </c>
      <c r="M24" s="63">
        <v>1157450956</v>
      </c>
      <c r="N24" s="44">
        <v>264</v>
      </c>
      <c r="O24" s="63">
        <v>56000</v>
      </c>
      <c r="P24" s="63">
        <v>943085609</v>
      </c>
      <c r="Q24" s="48">
        <f t="shared" ref="Q24:S25" si="0">E24+H24+K24+N24</f>
        <v>332</v>
      </c>
      <c r="R24" s="68">
        <f t="shared" si="0"/>
        <v>259656</v>
      </c>
      <c r="S24" s="66">
        <f t="shared" si="0"/>
        <v>4201131616</v>
      </c>
    </row>
    <row r="25" spans="1:22" ht="21.75" customHeight="1">
      <c r="A25" s="44">
        <v>2</v>
      </c>
      <c r="B25" s="61" t="s">
        <v>109</v>
      </c>
      <c r="C25" s="46">
        <v>28</v>
      </c>
      <c r="D25" s="46">
        <v>4</v>
      </c>
      <c r="E25" s="44">
        <v>5</v>
      </c>
      <c r="F25" s="63">
        <v>14280</v>
      </c>
      <c r="G25" s="63">
        <v>185663140</v>
      </c>
      <c r="H25" s="44">
        <v>7</v>
      </c>
      <c r="I25" s="63">
        <v>11910</v>
      </c>
      <c r="J25" s="63">
        <v>151573280</v>
      </c>
      <c r="K25" s="44">
        <v>6</v>
      </c>
      <c r="L25" s="63">
        <v>16340</v>
      </c>
      <c r="M25" s="63">
        <v>213524200</v>
      </c>
      <c r="N25" s="44">
        <v>8</v>
      </c>
      <c r="O25" s="63">
        <v>16000</v>
      </c>
      <c r="P25" s="63">
        <v>132771000</v>
      </c>
      <c r="Q25" s="48">
        <f t="shared" si="0"/>
        <v>26</v>
      </c>
      <c r="R25" s="68">
        <f t="shared" si="0"/>
        <v>58530</v>
      </c>
      <c r="S25" s="66">
        <f t="shared" si="0"/>
        <v>683531620</v>
      </c>
    </row>
    <row r="26" spans="1:22" ht="21.75" customHeight="1">
      <c r="A26" s="44">
        <v>3</v>
      </c>
      <c r="B26" s="61" t="s">
        <v>110</v>
      </c>
      <c r="C26" s="46">
        <v>8</v>
      </c>
      <c r="D26" s="46">
        <v>2</v>
      </c>
      <c r="E26" s="58" t="s">
        <v>113</v>
      </c>
      <c r="F26" s="63">
        <v>9189</v>
      </c>
      <c r="G26" s="63">
        <v>91112000</v>
      </c>
      <c r="H26" s="58" t="s">
        <v>113</v>
      </c>
      <c r="I26" s="63">
        <v>5601</v>
      </c>
      <c r="J26" s="63">
        <v>53904000</v>
      </c>
      <c r="K26" s="58" t="s">
        <v>113</v>
      </c>
      <c r="L26" s="63">
        <v>7615</v>
      </c>
      <c r="M26" s="63">
        <v>73785000</v>
      </c>
      <c r="N26" s="58" t="s">
        <v>113</v>
      </c>
      <c r="O26" s="63">
        <v>6270</v>
      </c>
      <c r="P26" s="63">
        <v>60917000</v>
      </c>
      <c r="Q26" s="58" t="s">
        <v>113</v>
      </c>
      <c r="R26" s="68">
        <f t="shared" ref="R26:S28" si="1">F26+I26+L26+O26</f>
        <v>28675</v>
      </c>
      <c r="S26" s="66">
        <f t="shared" si="1"/>
        <v>279718000</v>
      </c>
    </row>
    <row r="27" spans="1:22" ht="21.75" customHeight="1">
      <c r="A27" s="44">
        <v>4</v>
      </c>
      <c r="B27" s="61" t="s">
        <v>111</v>
      </c>
      <c r="C27" s="46">
        <v>18</v>
      </c>
      <c r="D27" s="46">
        <v>11</v>
      </c>
      <c r="E27" s="44">
        <v>20</v>
      </c>
      <c r="F27" s="63">
        <v>8622</v>
      </c>
      <c r="G27" s="64">
        <v>89395000</v>
      </c>
      <c r="H27" s="44">
        <v>15</v>
      </c>
      <c r="I27" s="63">
        <v>4250</v>
      </c>
      <c r="J27" s="63">
        <v>44400000</v>
      </c>
      <c r="K27" s="44">
        <v>10</v>
      </c>
      <c r="L27" s="63">
        <v>6987</v>
      </c>
      <c r="M27" s="63">
        <v>72718000</v>
      </c>
      <c r="N27" s="44">
        <v>10</v>
      </c>
      <c r="O27" s="63">
        <v>6295</v>
      </c>
      <c r="P27" s="63">
        <v>6524000</v>
      </c>
      <c r="Q27" s="48">
        <f>E27+H27+K27+N27</f>
        <v>55</v>
      </c>
      <c r="R27" s="68">
        <f t="shared" si="1"/>
        <v>26154</v>
      </c>
      <c r="S27" s="66">
        <f t="shared" si="1"/>
        <v>213037000</v>
      </c>
    </row>
    <row r="28" spans="1:22" ht="21.75" customHeight="1">
      <c r="A28" s="44">
        <v>5</v>
      </c>
      <c r="B28" s="61" t="s">
        <v>112</v>
      </c>
      <c r="C28" s="46">
        <v>5</v>
      </c>
      <c r="D28" s="58" t="s">
        <v>113</v>
      </c>
      <c r="E28" s="58" t="s">
        <v>113</v>
      </c>
      <c r="F28" s="63">
        <v>2595</v>
      </c>
      <c r="G28" s="64">
        <v>6053500</v>
      </c>
      <c r="H28" s="58" t="s">
        <v>113</v>
      </c>
      <c r="I28" s="63">
        <v>2839</v>
      </c>
      <c r="J28" s="64">
        <v>5540100</v>
      </c>
      <c r="K28" s="58" t="s">
        <v>113</v>
      </c>
      <c r="L28" s="47">
        <v>3410</v>
      </c>
      <c r="M28" s="63">
        <v>6731000</v>
      </c>
      <c r="N28" s="58" t="s">
        <v>113</v>
      </c>
      <c r="O28" s="63">
        <v>2367</v>
      </c>
      <c r="P28" s="63">
        <v>4497300</v>
      </c>
      <c r="Q28" s="48"/>
      <c r="R28" s="68">
        <f t="shared" si="1"/>
        <v>11211</v>
      </c>
      <c r="S28" s="66">
        <f t="shared" si="1"/>
        <v>22821900</v>
      </c>
    </row>
    <row r="29" spans="1:22" ht="21.75" customHeight="1">
      <c r="A29" s="44"/>
      <c r="B29" s="45"/>
      <c r="C29" s="46"/>
      <c r="D29" s="46"/>
      <c r="E29" s="44"/>
      <c r="F29" s="47"/>
      <c r="G29" s="47"/>
      <c r="H29" s="44"/>
      <c r="I29" s="47"/>
      <c r="J29" s="47"/>
      <c r="K29" s="44"/>
      <c r="L29" s="47"/>
      <c r="M29" s="47"/>
      <c r="N29" s="44"/>
      <c r="O29" s="47"/>
      <c r="P29" s="47"/>
      <c r="Q29" s="48"/>
      <c r="R29" s="48"/>
      <c r="S29" s="48"/>
    </row>
    <row r="30" spans="1:22" ht="21.75" customHeight="1">
      <c r="A30" s="47" t="s">
        <v>29</v>
      </c>
      <c r="B30" s="49"/>
      <c r="C30" s="46">
        <f>C13+C14+C15+C19+C20+C24+C25+C26+C27+C28</f>
        <v>164</v>
      </c>
      <c r="D30" s="46">
        <f>D24+D25+D26+D27</f>
        <v>30</v>
      </c>
      <c r="E30" s="46">
        <f>E14+E24+E25+E27</f>
        <v>67</v>
      </c>
      <c r="F30" s="71">
        <f>F13+F14+F19+F20+F24+F25+F26+F27+F28</f>
        <v>114935</v>
      </c>
      <c r="G30" s="71">
        <f>G13+G14+G19+G20+G24+G25+G26+G27+G28</f>
        <v>1771223643</v>
      </c>
      <c r="H30" s="46">
        <f>H24+H25+H27</f>
        <v>40</v>
      </c>
      <c r="I30" s="71">
        <f>I13+I14+I19+I20+I24+I25+I26+I27+I28</f>
        <v>80287</v>
      </c>
      <c r="J30" s="71">
        <f>J13+J14+J19+J20+J24+J25+J26+J27+J28</f>
        <v>1008510428</v>
      </c>
      <c r="K30" s="46">
        <f>K14+K24+K25+K27</f>
        <v>35</v>
      </c>
      <c r="L30" s="71">
        <f>L13+L14+L19+L20+L24+L25+L26+L27+L28</f>
        <v>113324</v>
      </c>
      <c r="M30" s="71">
        <f>M13+M14+M19+M20+M24+M25+M26+M27+M28</f>
        <v>1545572156</v>
      </c>
      <c r="N30" s="46">
        <f>N24+N25+N27</f>
        <v>282</v>
      </c>
      <c r="O30" s="71">
        <f>O13+O14+O19+O20+O24+O25+O26+O27+O28</f>
        <v>92549</v>
      </c>
      <c r="P30" s="71">
        <f>P13+P14+P19+P20+P24+P25+P26+P27+P28</f>
        <v>1175395709</v>
      </c>
      <c r="Q30" s="46">
        <f>Q14+Q24+Q25+Q27</f>
        <v>424</v>
      </c>
      <c r="R30" s="71">
        <f>R13+R14+R19+R20+R24+R25+R26+R27+R28</f>
        <v>401095</v>
      </c>
      <c r="S30" s="71">
        <f>S13+S14+S19+S20+S24+S25+S26+S27+S28</f>
        <v>5500701936</v>
      </c>
    </row>
    <row r="31" spans="1:22" ht="21.75" customHeight="1">
      <c r="A31" s="50"/>
      <c r="B31" s="50"/>
      <c r="C31" s="51"/>
      <c r="D31" s="51"/>
      <c r="E31" s="52"/>
      <c r="F31" s="52"/>
      <c r="G31" s="52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</sheetData>
  <mergeCells count="13">
    <mergeCell ref="A3:S3"/>
    <mergeCell ref="A4:S4"/>
    <mergeCell ref="A8:A10"/>
    <mergeCell ref="B8:B10"/>
    <mergeCell ref="C8:D8"/>
    <mergeCell ref="E8:P8"/>
    <mergeCell ref="Q8:S9"/>
    <mergeCell ref="C9:C10"/>
    <mergeCell ref="D9:D10"/>
    <mergeCell ref="E9:G9"/>
    <mergeCell ref="H9:J9"/>
    <mergeCell ref="K9:M9"/>
    <mergeCell ref="N9:P9"/>
  </mergeCells>
  <printOptions horizontalCentered="1"/>
  <pageMargins left="7.874015748031496E-2" right="0.19685039370078741" top="0.35433070866141736" bottom="0.19685039370078741" header="0.23622047244094491" footer="0.19685039370078741"/>
  <pageSetup paperSize="5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Z31"/>
  <sheetViews>
    <sheetView view="pageBreakPreview" topLeftCell="A23" zoomScale="70" zoomScaleNormal="90" zoomScaleSheetLayoutView="70" workbookViewId="0">
      <selection activeCell="A32" sqref="A32:XFD48"/>
    </sheetView>
  </sheetViews>
  <sheetFormatPr defaultRowHeight="14.25"/>
  <cols>
    <col min="1" max="1" width="5.5703125" style="19" customWidth="1"/>
    <col min="2" max="2" width="35.42578125" style="19" customWidth="1"/>
    <col min="3" max="3" width="11.28515625" style="19" hidden="1" customWidth="1"/>
    <col min="4" max="4" width="12.140625" style="19" hidden="1" customWidth="1"/>
    <col min="5" max="5" width="18.7109375" style="19" hidden="1" customWidth="1"/>
    <col min="6" max="6" width="11.28515625" style="19" hidden="1" customWidth="1"/>
    <col min="7" max="7" width="10.5703125" style="19" hidden="1" customWidth="1"/>
    <col min="8" max="8" width="18.7109375" style="19" hidden="1" customWidth="1"/>
    <col min="9" max="9" width="11.28515625" style="19" hidden="1" customWidth="1"/>
    <col min="10" max="10" width="12.140625" style="19" hidden="1" customWidth="1"/>
    <col min="11" max="11" width="18.7109375" style="19" hidden="1" customWidth="1"/>
    <col min="12" max="12" width="11.28515625" style="19" hidden="1" customWidth="1"/>
    <col min="13" max="13" width="10.5703125" style="19" hidden="1" customWidth="1"/>
    <col min="14" max="14" width="18.7109375" style="19" hidden="1" customWidth="1"/>
    <col min="15" max="15" width="11.5703125" style="19" customWidth="1"/>
    <col min="16" max="16" width="14" style="19" customWidth="1"/>
    <col min="17" max="17" width="24.140625" style="19" customWidth="1"/>
    <col min="18" max="18" width="13" style="19" bestFit="1" customWidth="1"/>
    <col min="19" max="19" width="14.28515625" style="19" bestFit="1" customWidth="1"/>
    <col min="20" max="20" width="25.5703125" style="19" customWidth="1"/>
    <col min="21" max="21" width="12" style="19" bestFit="1" customWidth="1"/>
    <col min="22" max="22" width="14.28515625" style="19" bestFit="1" customWidth="1"/>
    <col min="23" max="23" width="22.85546875" style="19" bestFit="1" customWidth="1"/>
    <col min="24" max="24" width="12" style="19" bestFit="1" customWidth="1"/>
    <col min="25" max="25" width="16.85546875" style="19" customWidth="1"/>
    <col min="26" max="26" width="26.5703125" style="19" customWidth="1"/>
    <col min="27" max="209" width="9.140625" style="19"/>
    <col min="210" max="210" width="5" style="19" customWidth="1"/>
    <col min="211" max="211" width="27.42578125" style="19" customWidth="1"/>
    <col min="212" max="237" width="5.7109375" style="19" customWidth="1"/>
    <col min="238" max="465" width="9.140625" style="19"/>
    <col min="466" max="466" width="5" style="19" customWidth="1"/>
    <col min="467" max="467" width="27.42578125" style="19" customWidth="1"/>
    <col min="468" max="493" width="5.7109375" style="19" customWidth="1"/>
    <col min="494" max="721" width="9.140625" style="19"/>
    <col min="722" max="722" width="5" style="19" customWidth="1"/>
    <col min="723" max="723" width="27.42578125" style="19" customWidth="1"/>
    <col min="724" max="749" width="5.7109375" style="19" customWidth="1"/>
    <col min="750" max="977" width="9.140625" style="19"/>
    <col min="978" max="978" width="5" style="19" customWidth="1"/>
    <col min="979" max="979" width="27.42578125" style="19" customWidth="1"/>
    <col min="980" max="1005" width="5.7109375" style="19" customWidth="1"/>
    <col min="1006" max="1233" width="9.140625" style="19"/>
    <col min="1234" max="1234" width="5" style="19" customWidth="1"/>
    <col min="1235" max="1235" width="27.42578125" style="19" customWidth="1"/>
    <col min="1236" max="1261" width="5.7109375" style="19" customWidth="1"/>
    <col min="1262" max="1489" width="9.140625" style="19"/>
    <col min="1490" max="1490" width="5" style="19" customWidth="1"/>
    <col min="1491" max="1491" width="27.42578125" style="19" customWidth="1"/>
    <col min="1492" max="1517" width="5.7109375" style="19" customWidth="1"/>
    <col min="1518" max="1745" width="9.140625" style="19"/>
    <col min="1746" max="1746" width="5" style="19" customWidth="1"/>
    <col min="1747" max="1747" width="27.42578125" style="19" customWidth="1"/>
    <col min="1748" max="1773" width="5.7109375" style="19" customWidth="1"/>
    <col min="1774" max="2001" width="9.140625" style="19"/>
    <col min="2002" max="2002" width="5" style="19" customWidth="1"/>
    <col min="2003" max="2003" width="27.42578125" style="19" customWidth="1"/>
    <col min="2004" max="2029" width="5.7109375" style="19" customWidth="1"/>
    <col min="2030" max="2257" width="9.140625" style="19"/>
    <col min="2258" max="2258" width="5" style="19" customWidth="1"/>
    <col min="2259" max="2259" width="27.42578125" style="19" customWidth="1"/>
    <col min="2260" max="2285" width="5.7109375" style="19" customWidth="1"/>
    <col min="2286" max="2513" width="9.140625" style="19"/>
    <col min="2514" max="2514" width="5" style="19" customWidth="1"/>
    <col min="2515" max="2515" width="27.42578125" style="19" customWidth="1"/>
    <col min="2516" max="2541" width="5.7109375" style="19" customWidth="1"/>
    <col min="2542" max="2769" width="9.140625" style="19"/>
    <col min="2770" max="2770" width="5" style="19" customWidth="1"/>
    <col min="2771" max="2771" width="27.42578125" style="19" customWidth="1"/>
    <col min="2772" max="2797" width="5.7109375" style="19" customWidth="1"/>
    <col min="2798" max="3025" width="9.140625" style="19"/>
    <col min="3026" max="3026" width="5" style="19" customWidth="1"/>
    <col min="3027" max="3027" width="27.42578125" style="19" customWidth="1"/>
    <col min="3028" max="3053" width="5.7109375" style="19" customWidth="1"/>
    <col min="3054" max="3281" width="9.140625" style="19"/>
    <col min="3282" max="3282" width="5" style="19" customWidth="1"/>
    <col min="3283" max="3283" width="27.42578125" style="19" customWidth="1"/>
    <col min="3284" max="3309" width="5.7109375" style="19" customWidth="1"/>
    <col min="3310" max="3537" width="9.140625" style="19"/>
    <col min="3538" max="3538" width="5" style="19" customWidth="1"/>
    <col min="3539" max="3539" width="27.42578125" style="19" customWidth="1"/>
    <col min="3540" max="3565" width="5.7109375" style="19" customWidth="1"/>
    <col min="3566" max="3793" width="9.140625" style="19"/>
    <col min="3794" max="3794" width="5" style="19" customWidth="1"/>
    <col min="3795" max="3795" width="27.42578125" style="19" customWidth="1"/>
    <col min="3796" max="3821" width="5.7109375" style="19" customWidth="1"/>
    <col min="3822" max="4049" width="9.140625" style="19"/>
    <col min="4050" max="4050" width="5" style="19" customWidth="1"/>
    <col min="4051" max="4051" width="27.42578125" style="19" customWidth="1"/>
    <col min="4052" max="4077" width="5.7109375" style="19" customWidth="1"/>
    <col min="4078" max="4305" width="9.140625" style="19"/>
    <col min="4306" max="4306" width="5" style="19" customWidth="1"/>
    <col min="4307" max="4307" width="27.42578125" style="19" customWidth="1"/>
    <col min="4308" max="4333" width="5.7109375" style="19" customWidth="1"/>
    <col min="4334" max="4561" width="9.140625" style="19"/>
    <col min="4562" max="4562" width="5" style="19" customWidth="1"/>
    <col min="4563" max="4563" width="27.42578125" style="19" customWidth="1"/>
    <col min="4564" max="4589" width="5.7109375" style="19" customWidth="1"/>
    <col min="4590" max="4817" width="9.140625" style="19"/>
    <col min="4818" max="4818" width="5" style="19" customWidth="1"/>
    <col min="4819" max="4819" width="27.42578125" style="19" customWidth="1"/>
    <col min="4820" max="4845" width="5.7109375" style="19" customWidth="1"/>
    <col min="4846" max="5073" width="9.140625" style="19"/>
    <col min="5074" max="5074" width="5" style="19" customWidth="1"/>
    <col min="5075" max="5075" width="27.42578125" style="19" customWidth="1"/>
    <col min="5076" max="5101" width="5.7109375" style="19" customWidth="1"/>
    <col min="5102" max="5329" width="9.140625" style="19"/>
    <col min="5330" max="5330" width="5" style="19" customWidth="1"/>
    <col min="5331" max="5331" width="27.42578125" style="19" customWidth="1"/>
    <col min="5332" max="5357" width="5.7109375" style="19" customWidth="1"/>
    <col min="5358" max="5585" width="9.140625" style="19"/>
    <col min="5586" max="5586" width="5" style="19" customWidth="1"/>
    <col min="5587" max="5587" width="27.42578125" style="19" customWidth="1"/>
    <col min="5588" max="5613" width="5.7109375" style="19" customWidth="1"/>
    <col min="5614" max="5841" width="9.140625" style="19"/>
    <col min="5842" max="5842" width="5" style="19" customWidth="1"/>
    <col min="5843" max="5843" width="27.42578125" style="19" customWidth="1"/>
    <col min="5844" max="5869" width="5.7109375" style="19" customWidth="1"/>
    <col min="5870" max="6097" width="9.140625" style="19"/>
    <col min="6098" max="6098" width="5" style="19" customWidth="1"/>
    <col min="6099" max="6099" width="27.42578125" style="19" customWidth="1"/>
    <col min="6100" max="6125" width="5.7109375" style="19" customWidth="1"/>
    <col min="6126" max="6353" width="9.140625" style="19"/>
    <col min="6354" max="6354" width="5" style="19" customWidth="1"/>
    <col min="6355" max="6355" width="27.42578125" style="19" customWidth="1"/>
    <col min="6356" max="6381" width="5.7109375" style="19" customWidth="1"/>
    <col min="6382" max="6609" width="9.140625" style="19"/>
    <col min="6610" max="6610" width="5" style="19" customWidth="1"/>
    <col min="6611" max="6611" width="27.42578125" style="19" customWidth="1"/>
    <col min="6612" max="6637" width="5.7109375" style="19" customWidth="1"/>
    <col min="6638" max="6865" width="9.140625" style="19"/>
    <col min="6866" max="6866" width="5" style="19" customWidth="1"/>
    <col min="6867" max="6867" width="27.42578125" style="19" customWidth="1"/>
    <col min="6868" max="6893" width="5.7109375" style="19" customWidth="1"/>
    <col min="6894" max="7121" width="9.140625" style="19"/>
    <col min="7122" max="7122" width="5" style="19" customWidth="1"/>
    <col min="7123" max="7123" width="27.42578125" style="19" customWidth="1"/>
    <col min="7124" max="7149" width="5.7109375" style="19" customWidth="1"/>
    <col min="7150" max="7377" width="9.140625" style="19"/>
    <col min="7378" max="7378" width="5" style="19" customWidth="1"/>
    <col min="7379" max="7379" width="27.42578125" style="19" customWidth="1"/>
    <col min="7380" max="7405" width="5.7109375" style="19" customWidth="1"/>
    <col min="7406" max="7633" width="9.140625" style="19"/>
    <col min="7634" max="7634" width="5" style="19" customWidth="1"/>
    <col min="7635" max="7635" width="27.42578125" style="19" customWidth="1"/>
    <col min="7636" max="7661" width="5.7109375" style="19" customWidth="1"/>
    <col min="7662" max="7889" width="9.140625" style="19"/>
    <col min="7890" max="7890" width="5" style="19" customWidth="1"/>
    <col min="7891" max="7891" width="27.42578125" style="19" customWidth="1"/>
    <col min="7892" max="7917" width="5.7109375" style="19" customWidth="1"/>
    <col min="7918" max="8145" width="9.140625" style="19"/>
    <col min="8146" max="8146" width="5" style="19" customWidth="1"/>
    <col min="8147" max="8147" width="27.42578125" style="19" customWidth="1"/>
    <col min="8148" max="8173" width="5.7109375" style="19" customWidth="1"/>
    <col min="8174" max="8401" width="9.140625" style="19"/>
    <col min="8402" max="8402" width="5" style="19" customWidth="1"/>
    <col min="8403" max="8403" width="27.42578125" style="19" customWidth="1"/>
    <col min="8404" max="8429" width="5.7109375" style="19" customWidth="1"/>
    <col min="8430" max="8657" width="9.140625" style="19"/>
    <col min="8658" max="8658" width="5" style="19" customWidth="1"/>
    <col min="8659" max="8659" width="27.42578125" style="19" customWidth="1"/>
    <col min="8660" max="8685" width="5.7109375" style="19" customWidth="1"/>
    <col min="8686" max="8913" width="9.140625" style="19"/>
    <col min="8914" max="8914" width="5" style="19" customWidth="1"/>
    <col min="8915" max="8915" width="27.42578125" style="19" customWidth="1"/>
    <col min="8916" max="8941" width="5.7109375" style="19" customWidth="1"/>
    <col min="8942" max="9169" width="9.140625" style="19"/>
    <col min="9170" max="9170" width="5" style="19" customWidth="1"/>
    <col min="9171" max="9171" width="27.42578125" style="19" customWidth="1"/>
    <col min="9172" max="9197" width="5.7109375" style="19" customWidth="1"/>
    <col min="9198" max="9425" width="9.140625" style="19"/>
    <col min="9426" max="9426" width="5" style="19" customWidth="1"/>
    <col min="9427" max="9427" width="27.42578125" style="19" customWidth="1"/>
    <col min="9428" max="9453" width="5.7109375" style="19" customWidth="1"/>
    <col min="9454" max="9681" width="9.140625" style="19"/>
    <col min="9682" max="9682" width="5" style="19" customWidth="1"/>
    <col min="9683" max="9683" width="27.42578125" style="19" customWidth="1"/>
    <col min="9684" max="9709" width="5.7109375" style="19" customWidth="1"/>
    <col min="9710" max="9937" width="9.140625" style="19"/>
    <col min="9938" max="9938" width="5" style="19" customWidth="1"/>
    <col min="9939" max="9939" width="27.42578125" style="19" customWidth="1"/>
    <col min="9940" max="9965" width="5.7109375" style="19" customWidth="1"/>
    <col min="9966" max="10193" width="9.140625" style="19"/>
    <col min="10194" max="10194" width="5" style="19" customWidth="1"/>
    <col min="10195" max="10195" width="27.42578125" style="19" customWidth="1"/>
    <col min="10196" max="10221" width="5.7109375" style="19" customWidth="1"/>
    <col min="10222" max="10449" width="9.140625" style="19"/>
    <col min="10450" max="10450" width="5" style="19" customWidth="1"/>
    <col min="10451" max="10451" width="27.42578125" style="19" customWidth="1"/>
    <col min="10452" max="10477" width="5.7109375" style="19" customWidth="1"/>
    <col min="10478" max="10705" width="9.140625" style="19"/>
    <col min="10706" max="10706" width="5" style="19" customWidth="1"/>
    <col min="10707" max="10707" width="27.42578125" style="19" customWidth="1"/>
    <col min="10708" max="10733" width="5.7109375" style="19" customWidth="1"/>
    <col min="10734" max="10961" width="9.140625" style="19"/>
    <col min="10962" max="10962" width="5" style="19" customWidth="1"/>
    <col min="10963" max="10963" width="27.42578125" style="19" customWidth="1"/>
    <col min="10964" max="10989" width="5.7109375" style="19" customWidth="1"/>
    <col min="10990" max="11217" width="9.140625" style="19"/>
    <col min="11218" max="11218" width="5" style="19" customWidth="1"/>
    <col min="11219" max="11219" width="27.42578125" style="19" customWidth="1"/>
    <col min="11220" max="11245" width="5.7109375" style="19" customWidth="1"/>
    <col min="11246" max="11473" width="9.140625" style="19"/>
    <col min="11474" max="11474" width="5" style="19" customWidth="1"/>
    <col min="11475" max="11475" width="27.42578125" style="19" customWidth="1"/>
    <col min="11476" max="11501" width="5.7109375" style="19" customWidth="1"/>
    <col min="11502" max="11729" width="9.140625" style="19"/>
    <col min="11730" max="11730" width="5" style="19" customWidth="1"/>
    <col min="11731" max="11731" width="27.42578125" style="19" customWidth="1"/>
    <col min="11732" max="11757" width="5.7109375" style="19" customWidth="1"/>
    <col min="11758" max="11985" width="9.140625" style="19"/>
    <col min="11986" max="11986" width="5" style="19" customWidth="1"/>
    <col min="11987" max="11987" width="27.42578125" style="19" customWidth="1"/>
    <col min="11988" max="12013" width="5.7109375" style="19" customWidth="1"/>
    <col min="12014" max="12241" width="9.140625" style="19"/>
    <col min="12242" max="12242" width="5" style="19" customWidth="1"/>
    <col min="12243" max="12243" width="27.42578125" style="19" customWidth="1"/>
    <col min="12244" max="12269" width="5.7109375" style="19" customWidth="1"/>
    <col min="12270" max="12497" width="9.140625" style="19"/>
    <col min="12498" max="12498" width="5" style="19" customWidth="1"/>
    <col min="12499" max="12499" width="27.42578125" style="19" customWidth="1"/>
    <col min="12500" max="12525" width="5.7109375" style="19" customWidth="1"/>
    <col min="12526" max="12753" width="9.140625" style="19"/>
    <col min="12754" max="12754" width="5" style="19" customWidth="1"/>
    <col min="12755" max="12755" width="27.42578125" style="19" customWidth="1"/>
    <col min="12756" max="12781" width="5.7109375" style="19" customWidth="1"/>
    <col min="12782" max="13009" width="9.140625" style="19"/>
    <col min="13010" max="13010" width="5" style="19" customWidth="1"/>
    <col min="13011" max="13011" width="27.42578125" style="19" customWidth="1"/>
    <col min="13012" max="13037" width="5.7109375" style="19" customWidth="1"/>
    <col min="13038" max="13265" width="9.140625" style="19"/>
    <col min="13266" max="13266" width="5" style="19" customWidth="1"/>
    <col min="13267" max="13267" width="27.42578125" style="19" customWidth="1"/>
    <col min="13268" max="13293" width="5.7109375" style="19" customWidth="1"/>
    <col min="13294" max="13521" width="9.140625" style="19"/>
    <col min="13522" max="13522" width="5" style="19" customWidth="1"/>
    <col min="13523" max="13523" width="27.42578125" style="19" customWidth="1"/>
    <col min="13524" max="13549" width="5.7109375" style="19" customWidth="1"/>
    <col min="13550" max="13777" width="9.140625" style="19"/>
    <col min="13778" max="13778" width="5" style="19" customWidth="1"/>
    <col min="13779" max="13779" width="27.42578125" style="19" customWidth="1"/>
    <col min="13780" max="13805" width="5.7109375" style="19" customWidth="1"/>
    <col min="13806" max="14033" width="9.140625" style="19"/>
    <col min="14034" max="14034" width="5" style="19" customWidth="1"/>
    <col min="14035" max="14035" width="27.42578125" style="19" customWidth="1"/>
    <col min="14036" max="14061" width="5.7109375" style="19" customWidth="1"/>
    <col min="14062" max="14289" width="9.140625" style="19"/>
    <col min="14290" max="14290" width="5" style="19" customWidth="1"/>
    <col min="14291" max="14291" width="27.42578125" style="19" customWidth="1"/>
    <col min="14292" max="14317" width="5.7109375" style="19" customWidth="1"/>
    <col min="14318" max="14545" width="9.140625" style="19"/>
    <col min="14546" max="14546" width="5" style="19" customWidth="1"/>
    <col min="14547" max="14547" width="27.42578125" style="19" customWidth="1"/>
    <col min="14548" max="14573" width="5.7109375" style="19" customWidth="1"/>
    <col min="14574" max="14801" width="9.140625" style="19"/>
    <col min="14802" max="14802" width="5" style="19" customWidth="1"/>
    <col min="14803" max="14803" width="27.42578125" style="19" customWidth="1"/>
    <col min="14804" max="14829" width="5.7109375" style="19" customWidth="1"/>
    <col min="14830" max="15057" width="9.140625" style="19"/>
    <col min="15058" max="15058" width="5" style="19" customWidth="1"/>
    <col min="15059" max="15059" width="27.42578125" style="19" customWidth="1"/>
    <col min="15060" max="15085" width="5.7109375" style="19" customWidth="1"/>
    <col min="15086" max="15313" width="9.140625" style="19"/>
    <col min="15314" max="15314" width="5" style="19" customWidth="1"/>
    <col min="15315" max="15315" width="27.42578125" style="19" customWidth="1"/>
    <col min="15316" max="15341" width="5.7109375" style="19" customWidth="1"/>
    <col min="15342" max="15569" width="9.140625" style="19"/>
    <col min="15570" max="15570" width="5" style="19" customWidth="1"/>
    <col min="15571" max="15571" width="27.42578125" style="19" customWidth="1"/>
    <col min="15572" max="15597" width="5.7109375" style="19" customWidth="1"/>
    <col min="15598" max="15825" width="9.140625" style="19"/>
    <col min="15826" max="15826" width="5" style="19" customWidth="1"/>
    <col min="15827" max="15827" width="27.42578125" style="19" customWidth="1"/>
    <col min="15828" max="15853" width="5.7109375" style="19" customWidth="1"/>
    <col min="15854" max="16081" width="9.140625" style="19"/>
    <col min="16082" max="16082" width="5" style="19" customWidth="1"/>
    <col min="16083" max="16083" width="27.42578125" style="19" customWidth="1"/>
    <col min="16084" max="16109" width="5.7109375" style="19" customWidth="1"/>
    <col min="16110" max="16384" width="9.140625" style="19"/>
  </cols>
  <sheetData>
    <row r="3" spans="1:26" s="36" customFormat="1" ht="25.5">
      <c r="A3" s="82" t="s">
        <v>62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s="36" customFormat="1" ht="25.5">
      <c r="A4" s="82" t="s">
        <v>69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7.25">
      <c r="A5" s="37"/>
      <c r="B5" s="37"/>
      <c r="C5" s="37"/>
      <c r="D5" s="37"/>
      <c r="E5" s="37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26" ht="20.25">
      <c r="A6" s="39" t="s">
        <v>102</v>
      </c>
      <c r="B6" s="40"/>
      <c r="C6" s="40"/>
      <c r="D6" s="40"/>
      <c r="E6" s="4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26" ht="20.25">
      <c r="A7" s="42"/>
      <c r="B7" s="42"/>
      <c r="C7" s="40"/>
      <c r="D7" s="40"/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26" s="21" customFormat="1" ht="20.25" customHeight="1">
      <c r="A8" s="83" t="s">
        <v>0</v>
      </c>
      <c r="B8" s="85" t="s">
        <v>1</v>
      </c>
      <c r="C8" s="89" t="s">
        <v>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1"/>
      <c r="O8" s="92" t="s">
        <v>118</v>
      </c>
      <c r="P8" s="93"/>
      <c r="Q8" s="94"/>
      <c r="R8" s="92" t="s">
        <v>119</v>
      </c>
      <c r="S8" s="93"/>
      <c r="T8" s="94"/>
      <c r="U8" s="92" t="s">
        <v>120</v>
      </c>
      <c r="V8" s="93"/>
      <c r="W8" s="94"/>
      <c r="X8" s="92" t="s">
        <v>121</v>
      </c>
      <c r="Y8" s="93"/>
      <c r="Z8" s="94"/>
    </row>
    <row r="9" spans="1:26" s="21" customFormat="1" ht="21.75" customHeight="1">
      <c r="A9" s="84"/>
      <c r="B9" s="86"/>
      <c r="C9" s="100" t="s">
        <v>5</v>
      </c>
      <c r="D9" s="101"/>
      <c r="E9" s="101"/>
      <c r="F9" s="100" t="s">
        <v>32</v>
      </c>
      <c r="G9" s="101"/>
      <c r="H9" s="101"/>
      <c r="I9" s="100" t="s">
        <v>6</v>
      </c>
      <c r="J9" s="101"/>
      <c r="K9" s="101"/>
      <c r="L9" s="100" t="s">
        <v>7</v>
      </c>
      <c r="M9" s="101"/>
      <c r="N9" s="101"/>
      <c r="O9" s="95"/>
      <c r="P9" s="96"/>
      <c r="Q9" s="97"/>
      <c r="R9" s="95"/>
      <c r="S9" s="96"/>
      <c r="T9" s="97"/>
      <c r="U9" s="95"/>
      <c r="V9" s="96"/>
      <c r="W9" s="97"/>
      <c r="X9" s="95"/>
      <c r="Y9" s="96"/>
      <c r="Z9" s="97"/>
    </row>
    <row r="10" spans="1:26" s="21" customFormat="1" ht="20.25">
      <c r="A10" s="84"/>
      <c r="B10" s="87"/>
      <c r="C10" s="43" t="s">
        <v>8</v>
      </c>
      <c r="D10" s="43" t="s">
        <v>9</v>
      </c>
      <c r="E10" s="43" t="s">
        <v>10</v>
      </c>
      <c r="F10" s="43" t="s">
        <v>8</v>
      </c>
      <c r="G10" s="43" t="s">
        <v>9</v>
      </c>
      <c r="H10" s="43" t="s">
        <v>10</v>
      </c>
      <c r="I10" s="43" t="s">
        <v>8</v>
      </c>
      <c r="J10" s="43" t="s">
        <v>9</v>
      </c>
      <c r="K10" s="43" t="s">
        <v>10</v>
      </c>
      <c r="L10" s="43" t="s">
        <v>8</v>
      </c>
      <c r="M10" s="43" t="s">
        <v>9</v>
      </c>
      <c r="N10" s="43" t="s">
        <v>10</v>
      </c>
      <c r="O10" s="43" t="s">
        <v>8</v>
      </c>
      <c r="P10" s="43" t="s">
        <v>9</v>
      </c>
      <c r="Q10" s="43" t="s">
        <v>10</v>
      </c>
      <c r="R10" s="43" t="s">
        <v>8</v>
      </c>
      <c r="S10" s="43" t="s">
        <v>9</v>
      </c>
      <c r="T10" s="43" t="s">
        <v>10</v>
      </c>
      <c r="U10" s="43" t="s">
        <v>8</v>
      </c>
      <c r="V10" s="43" t="s">
        <v>9</v>
      </c>
      <c r="W10" s="43" t="s">
        <v>10</v>
      </c>
      <c r="X10" s="43" t="s">
        <v>8</v>
      </c>
      <c r="Y10" s="43" t="s">
        <v>9</v>
      </c>
      <c r="Z10" s="43" t="s">
        <v>10</v>
      </c>
    </row>
    <row r="11" spans="1:26" s="21" customFormat="1" ht="21.75" customHeight="1">
      <c r="A11" s="53"/>
      <c r="B11" s="54" t="s">
        <v>11</v>
      </c>
      <c r="C11" s="53"/>
      <c r="D11" s="56"/>
      <c r="E11" s="56"/>
      <c r="F11" s="53"/>
      <c r="G11" s="56"/>
      <c r="H11" s="56"/>
      <c r="I11" s="53"/>
      <c r="J11" s="56"/>
      <c r="K11" s="56"/>
      <c r="L11" s="53"/>
      <c r="M11" s="56"/>
      <c r="N11" s="56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1.75" customHeight="1">
      <c r="A12" s="44"/>
      <c r="B12" s="45"/>
      <c r="C12" s="44"/>
      <c r="D12" s="47"/>
      <c r="E12" s="47"/>
      <c r="F12" s="44"/>
      <c r="G12" s="47"/>
      <c r="H12" s="47"/>
      <c r="I12" s="44"/>
      <c r="J12" s="47"/>
      <c r="K12" s="47"/>
      <c r="L12" s="44"/>
      <c r="M12" s="47"/>
      <c r="N12" s="47"/>
      <c r="O12" s="48"/>
      <c r="P12" s="48"/>
      <c r="Q12" s="4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21.75" customHeight="1">
      <c r="A13" s="44">
        <v>1</v>
      </c>
      <c r="B13" s="45" t="s">
        <v>103</v>
      </c>
      <c r="C13" s="58" t="s">
        <v>113</v>
      </c>
      <c r="D13" s="62">
        <v>3020</v>
      </c>
      <c r="E13" s="64">
        <v>28006000</v>
      </c>
      <c r="F13" s="58" t="s">
        <v>113</v>
      </c>
      <c r="G13" s="64">
        <v>1650</v>
      </c>
      <c r="H13" s="64">
        <v>11522000</v>
      </c>
      <c r="I13" s="58" t="s">
        <v>113</v>
      </c>
      <c r="J13" s="63">
        <v>2340</v>
      </c>
      <c r="K13" s="63">
        <v>16908000</v>
      </c>
      <c r="L13" s="58" t="s">
        <v>113</v>
      </c>
      <c r="M13" s="63">
        <v>2450</v>
      </c>
      <c r="N13" s="63">
        <v>17948000</v>
      </c>
      <c r="O13" s="74">
        <v>0</v>
      </c>
      <c r="P13" s="69">
        <f>D13+G13+J13+M13</f>
        <v>9460</v>
      </c>
      <c r="Q13" s="64">
        <f>E13+H13+K13+N13</f>
        <v>74384000</v>
      </c>
      <c r="R13" s="65">
        <v>0</v>
      </c>
      <c r="S13" s="65">
        <f>'dtw  Catur wulan Il'!R13</f>
        <v>25220</v>
      </c>
      <c r="T13" s="65">
        <f>'dtw  Catur wulan Il'!S13</f>
        <v>286595000</v>
      </c>
      <c r="U13" s="65">
        <v>0</v>
      </c>
      <c r="V13" s="65">
        <f>'dtw  Catur wulan lll'!R13</f>
        <v>9925</v>
      </c>
      <c r="W13" s="65">
        <f>'dtw  Catur wulan lll'!S13</f>
        <v>58122000</v>
      </c>
      <c r="X13" s="70">
        <f>O13+R13+U13</f>
        <v>0</v>
      </c>
      <c r="Y13" s="70">
        <f>V13+S13+P13</f>
        <v>44605</v>
      </c>
      <c r="Z13" s="70">
        <f>W13+T13+Q13</f>
        <v>419101000</v>
      </c>
    </row>
    <row r="14" spans="1:26" ht="21.75" customHeight="1">
      <c r="A14" s="44">
        <v>2</v>
      </c>
      <c r="B14" s="45" t="s">
        <v>104</v>
      </c>
      <c r="C14" s="44">
        <v>6</v>
      </c>
      <c r="D14" s="63">
        <v>994</v>
      </c>
      <c r="E14" s="63">
        <v>4000000</v>
      </c>
      <c r="F14" s="58" t="s">
        <v>113</v>
      </c>
      <c r="G14" s="63">
        <v>250</v>
      </c>
      <c r="H14" s="63">
        <v>1000000</v>
      </c>
      <c r="I14" s="44">
        <v>5</v>
      </c>
      <c r="J14" s="63">
        <v>245</v>
      </c>
      <c r="K14" s="63">
        <v>1000000</v>
      </c>
      <c r="L14" s="58" t="s">
        <v>113</v>
      </c>
      <c r="M14" s="63">
        <v>275</v>
      </c>
      <c r="N14" s="63">
        <v>1100000</v>
      </c>
      <c r="O14" s="75">
        <f>C14+I14</f>
        <v>11</v>
      </c>
      <c r="P14" s="69">
        <f>D14+G14+J14+M14</f>
        <v>1764</v>
      </c>
      <c r="Q14" s="64">
        <f>E14+H14+K14+N14</f>
        <v>7100000</v>
      </c>
      <c r="R14" s="65">
        <v>0</v>
      </c>
      <c r="S14" s="65">
        <f>'dtw  Catur wulan Il'!R14</f>
        <v>1550</v>
      </c>
      <c r="T14" s="65">
        <f>'dtw  Catur wulan Il'!S14</f>
        <v>6200000</v>
      </c>
      <c r="U14" s="65">
        <f>'dtw  Catur wulan lll'!Q14</f>
        <v>25</v>
      </c>
      <c r="V14" s="65">
        <f>'dtw  Catur wulan lll'!R14</f>
        <v>5050</v>
      </c>
      <c r="W14" s="65">
        <f>'dtw  Catur wulan lll'!S14</f>
        <v>4300000</v>
      </c>
      <c r="X14" s="70">
        <f>SUM(O14+U14)</f>
        <v>36</v>
      </c>
      <c r="Y14" s="70">
        <f t="shared" ref="Y14:Y29" si="0">V14+S14+P14</f>
        <v>8364</v>
      </c>
      <c r="Z14" s="70">
        <f t="shared" ref="Z14:Z29" si="1">W14+T14+Q14</f>
        <v>17600000</v>
      </c>
    </row>
    <row r="15" spans="1:26" ht="21.75" customHeight="1">
      <c r="A15" s="44">
        <v>3</v>
      </c>
      <c r="B15" s="45" t="s">
        <v>105</v>
      </c>
      <c r="C15" s="58" t="s">
        <v>113</v>
      </c>
      <c r="D15" s="65" t="s">
        <v>113</v>
      </c>
      <c r="E15" s="69" t="s">
        <v>114</v>
      </c>
      <c r="F15" s="58" t="s">
        <v>113</v>
      </c>
      <c r="G15" s="65" t="s">
        <v>113</v>
      </c>
      <c r="H15" s="69" t="s">
        <v>114</v>
      </c>
      <c r="I15" s="58" t="s">
        <v>113</v>
      </c>
      <c r="J15" s="65" t="s">
        <v>113</v>
      </c>
      <c r="K15" s="69" t="s">
        <v>114</v>
      </c>
      <c r="L15" s="58" t="s">
        <v>113</v>
      </c>
      <c r="M15" s="65" t="s">
        <v>113</v>
      </c>
      <c r="N15" s="69" t="s">
        <v>114</v>
      </c>
      <c r="O15" s="74">
        <v>0</v>
      </c>
      <c r="P15" s="65">
        <v>0</v>
      </c>
      <c r="Q15" s="64">
        <v>0</v>
      </c>
      <c r="R15" s="65">
        <v>0</v>
      </c>
      <c r="S15" s="65">
        <v>0</v>
      </c>
      <c r="T15" s="65">
        <v>0</v>
      </c>
      <c r="U15" s="65">
        <v>0</v>
      </c>
      <c r="V15" s="65">
        <f>'dtw  Catur wulan lll'!R15</f>
        <v>3530</v>
      </c>
      <c r="W15" s="65">
        <f>'dtw  Catur wulan lll'!S15</f>
        <v>2118000</v>
      </c>
      <c r="X15" s="70">
        <f t="shared" ref="X15:X29" si="2">O15+R15+U15</f>
        <v>0</v>
      </c>
      <c r="Y15" s="70">
        <f t="shared" si="0"/>
        <v>3530</v>
      </c>
      <c r="Z15" s="70">
        <f t="shared" si="1"/>
        <v>2118000</v>
      </c>
    </row>
    <row r="16" spans="1:26" ht="21.75" customHeight="1">
      <c r="A16" s="44"/>
      <c r="B16" s="45"/>
      <c r="C16" s="44"/>
      <c r="D16" s="63"/>
      <c r="E16" s="63"/>
      <c r="F16" s="44"/>
      <c r="G16" s="63"/>
      <c r="H16" s="63"/>
      <c r="I16" s="44"/>
      <c r="J16" s="63"/>
      <c r="K16" s="63"/>
      <c r="L16" s="44"/>
      <c r="M16" s="63"/>
      <c r="N16" s="63"/>
      <c r="O16" s="75"/>
      <c r="P16" s="69"/>
      <c r="Q16" s="69"/>
      <c r="R16" s="65">
        <f>'dtw  Catur wulan Il'!Q16</f>
        <v>0</v>
      </c>
      <c r="S16" s="65">
        <f>'dtw  Catur wulan Il'!R16</f>
        <v>0</v>
      </c>
      <c r="T16" s="65">
        <f>'dtw  Catur wulan Il'!S16</f>
        <v>0</v>
      </c>
      <c r="U16" s="65">
        <f>'dtw  Catur wulan lll'!Q16</f>
        <v>0</v>
      </c>
      <c r="V16" s="65">
        <f>'dtw  Catur wulan lll'!R16</f>
        <v>0</v>
      </c>
      <c r="W16" s="65">
        <f>'dtw  Catur wulan lll'!S16</f>
        <v>0</v>
      </c>
      <c r="X16" s="70">
        <f t="shared" si="2"/>
        <v>0</v>
      </c>
      <c r="Y16" s="70">
        <f t="shared" si="0"/>
        <v>0</v>
      </c>
      <c r="Z16" s="70">
        <f t="shared" si="1"/>
        <v>0</v>
      </c>
    </row>
    <row r="17" spans="1:26" ht="21.75" customHeight="1">
      <c r="A17" s="44"/>
      <c r="B17" s="54" t="s">
        <v>12</v>
      </c>
      <c r="C17" s="44"/>
      <c r="D17" s="63"/>
      <c r="E17" s="63"/>
      <c r="F17" s="44"/>
      <c r="G17" s="63"/>
      <c r="H17" s="63"/>
      <c r="I17" s="44"/>
      <c r="J17" s="63"/>
      <c r="K17" s="63"/>
      <c r="L17" s="44"/>
      <c r="M17" s="63"/>
      <c r="N17" s="63"/>
      <c r="O17" s="75"/>
      <c r="P17" s="69"/>
      <c r="Q17" s="69"/>
      <c r="R17" s="65">
        <f>'dtw  Catur wulan Il'!Q17</f>
        <v>0</v>
      </c>
      <c r="S17" s="65">
        <f>'dtw  Catur wulan Il'!R17</f>
        <v>0</v>
      </c>
      <c r="T17" s="65">
        <f>'dtw  Catur wulan Il'!S17</f>
        <v>0</v>
      </c>
      <c r="U17" s="65">
        <f>'dtw  Catur wulan lll'!Q17</f>
        <v>0</v>
      </c>
      <c r="V17" s="65">
        <f>'dtw  Catur wulan lll'!R17</f>
        <v>0</v>
      </c>
      <c r="W17" s="65">
        <f>'dtw  Catur wulan lll'!S17</f>
        <v>0</v>
      </c>
      <c r="X17" s="70">
        <f t="shared" si="2"/>
        <v>0</v>
      </c>
      <c r="Y17" s="70">
        <f t="shared" si="0"/>
        <v>0</v>
      </c>
      <c r="Z17" s="70">
        <f t="shared" si="1"/>
        <v>0</v>
      </c>
    </row>
    <row r="18" spans="1:26" ht="21.75" customHeight="1">
      <c r="A18" s="44"/>
      <c r="B18" s="54"/>
      <c r="C18" s="44"/>
      <c r="D18" s="63"/>
      <c r="E18" s="63"/>
      <c r="F18" s="44"/>
      <c r="G18" s="63"/>
      <c r="H18" s="63"/>
      <c r="I18" s="44"/>
      <c r="J18" s="63"/>
      <c r="K18" s="63"/>
      <c r="L18" s="44"/>
      <c r="M18" s="63"/>
      <c r="N18" s="63"/>
      <c r="O18" s="75"/>
      <c r="P18" s="69"/>
      <c r="Q18" s="69"/>
      <c r="R18" s="65">
        <f>'dtw  Catur wulan Il'!Q18</f>
        <v>0</v>
      </c>
      <c r="S18" s="65">
        <f>'dtw  Catur wulan Il'!R18</f>
        <v>0</v>
      </c>
      <c r="T18" s="65">
        <f>'dtw  Catur wulan Il'!S18</f>
        <v>0</v>
      </c>
      <c r="U18" s="65">
        <f>'dtw  Catur wulan lll'!Q18</f>
        <v>0</v>
      </c>
      <c r="V18" s="65">
        <f>'dtw  Catur wulan lll'!R18</f>
        <v>0</v>
      </c>
      <c r="W18" s="65">
        <f>'dtw  Catur wulan lll'!S18</f>
        <v>0</v>
      </c>
      <c r="X18" s="70">
        <f t="shared" si="2"/>
        <v>0</v>
      </c>
      <c r="Y18" s="70">
        <f t="shared" si="0"/>
        <v>0</v>
      </c>
      <c r="Z18" s="70">
        <f t="shared" si="1"/>
        <v>0</v>
      </c>
    </row>
    <row r="19" spans="1:26" ht="21.75" customHeight="1">
      <c r="A19" s="44">
        <v>1</v>
      </c>
      <c r="B19" s="45" t="s">
        <v>106</v>
      </c>
      <c r="C19" s="58" t="s">
        <v>113</v>
      </c>
      <c r="D19" s="63">
        <v>464</v>
      </c>
      <c r="E19" s="64">
        <v>1109000</v>
      </c>
      <c r="F19" s="58" t="s">
        <v>113</v>
      </c>
      <c r="G19" s="63">
        <v>362</v>
      </c>
      <c r="H19" s="62">
        <v>861000</v>
      </c>
      <c r="I19" s="58" t="s">
        <v>113</v>
      </c>
      <c r="J19" s="63">
        <v>427</v>
      </c>
      <c r="K19" s="63">
        <v>955000</v>
      </c>
      <c r="L19" s="58" t="s">
        <v>113</v>
      </c>
      <c r="M19" s="63">
        <v>2367</v>
      </c>
      <c r="N19" s="63">
        <v>5927800</v>
      </c>
      <c r="O19" s="65">
        <v>0</v>
      </c>
      <c r="P19" s="69">
        <f>D19+G19+J19+M19</f>
        <v>3620</v>
      </c>
      <c r="Q19" s="64">
        <f>E19+H19+K19+N19</f>
        <v>8852800</v>
      </c>
      <c r="R19" s="70">
        <v>0</v>
      </c>
      <c r="S19" s="65">
        <f>'dtw  Catur wulan Il'!R19</f>
        <v>3808</v>
      </c>
      <c r="T19" s="65">
        <f>'dtw  Catur wulan Il'!S19</f>
        <v>9231500</v>
      </c>
      <c r="U19" s="70">
        <v>0</v>
      </c>
      <c r="V19" s="65">
        <f>'dtw  Catur wulan lll'!R19</f>
        <v>2702</v>
      </c>
      <c r="W19" s="65">
        <f>'dtw  Catur wulan lll'!S19</f>
        <v>6346000</v>
      </c>
      <c r="X19" s="70">
        <f t="shared" si="2"/>
        <v>0</v>
      </c>
      <c r="Y19" s="70">
        <f t="shared" si="0"/>
        <v>10130</v>
      </c>
      <c r="Z19" s="70">
        <f t="shared" si="1"/>
        <v>24430300</v>
      </c>
    </row>
    <row r="20" spans="1:26" ht="21.75" customHeight="1">
      <c r="A20" s="44">
        <v>2</v>
      </c>
      <c r="B20" s="45" t="s">
        <v>107</v>
      </c>
      <c r="C20" s="58" t="s">
        <v>113</v>
      </c>
      <c r="D20" s="63">
        <v>475</v>
      </c>
      <c r="E20" s="63">
        <v>2375000</v>
      </c>
      <c r="F20" s="58" t="s">
        <v>113</v>
      </c>
      <c r="G20" s="63">
        <v>525</v>
      </c>
      <c r="H20" s="63">
        <v>2625000</v>
      </c>
      <c r="I20" s="58" t="s">
        <v>113</v>
      </c>
      <c r="J20" s="63">
        <v>500</v>
      </c>
      <c r="K20" s="63">
        <v>2500000</v>
      </c>
      <c r="L20" s="58" t="s">
        <v>113</v>
      </c>
      <c r="M20" s="63">
        <v>525</v>
      </c>
      <c r="N20" s="63">
        <v>2625000</v>
      </c>
      <c r="O20" s="65">
        <v>0</v>
      </c>
      <c r="P20" s="69">
        <f>D20+G20+J20+M20</f>
        <v>2025</v>
      </c>
      <c r="Q20" s="64">
        <f>E20+H20+K20+N20</f>
        <v>10125000</v>
      </c>
      <c r="R20" s="70">
        <v>0</v>
      </c>
      <c r="S20" s="65">
        <f>'dtw  Catur wulan Il'!R20</f>
        <v>1660</v>
      </c>
      <c r="T20" s="65">
        <f>'dtw  Catur wulan Il'!S20</f>
        <v>8300000</v>
      </c>
      <c r="U20" s="70">
        <v>0</v>
      </c>
      <c r="V20" s="65">
        <f>'dtw  Catur wulan lll'!R20</f>
        <v>550</v>
      </c>
      <c r="W20" s="65">
        <f>'dtw  Catur wulan lll'!S20</f>
        <v>2750000</v>
      </c>
      <c r="X20" s="70">
        <f t="shared" si="2"/>
        <v>0</v>
      </c>
      <c r="Y20" s="70">
        <f t="shared" si="0"/>
        <v>4235</v>
      </c>
      <c r="Z20" s="70">
        <f t="shared" si="1"/>
        <v>21175000</v>
      </c>
    </row>
    <row r="21" spans="1:26" ht="21.75" customHeight="1">
      <c r="A21" s="44"/>
      <c r="B21" s="45"/>
      <c r="C21" s="44"/>
      <c r="D21" s="63"/>
      <c r="E21" s="63"/>
      <c r="F21" s="44"/>
      <c r="G21" s="63"/>
      <c r="H21" s="63"/>
      <c r="I21" s="44"/>
      <c r="J21" s="63"/>
      <c r="K21" s="63"/>
      <c r="L21" s="44"/>
      <c r="M21" s="63"/>
      <c r="N21" s="63"/>
      <c r="O21" s="75"/>
      <c r="P21" s="69"/>
      <c r="Q21" s="69"/>
      <c r="R21" s="65">
        <f>'dtw  Catur wulan Il'!Q21</f>
        <v>0</v>
      </c>
      <c r="S21" s="65">
        <f>'dtw  Catur wulan Il'!R21</f>
        <v>0</v>
      </c>
      <c r="T21" s="65">
        <f>'dtw  Catur wulan Il'!S21</f>
        <v>0</v>
      </c>
      <c r="U21" s="65">
        <f>'dtw  Catur wulan lll'!Q21</f>
        <v>0</v>
      </c>
      <c r="V21" s="65">
        <f>'dtw  Catur wulan lll'!R21</f>
        <v>0</v>
      </c>
      <c r="W21" s="65">
        <f>'dtw  Catur wulan lll'!S21</f>
        <v>0</v>
      </c>
      <c r="X21" s="70">
        <f t="shared" si="2"/>
        <v>0</v>
      </c>
      <c r="Y21" s="70">
        <f t="shared" si="0"/>
        <v>0</v>
      </c>
      <c r="Z21" s="70">
        <f t="shared" si="1"/>
        <v>0</v>
      </c>
    </row>
    <row r="22" spans="1:26" ht="21.75" customHeight="1">
      <c r="A22" s="44"/>
      <c r="B22" s="54" t="s">
        <v>13</v>
      </c>
      <c r="C22" s="44"/>
      <c r="D22" s="63"/>
      <c r="E22" s="63"/>
      <c r="F22" s="44"/>
      <c r="G22" s="63"/>
      <c r="H22" s="63"/>
      <c r="I22" s="44"/>
      <c r="J22" s="63"/>
      <c r="K22" s="63"/>
      <c r="L22" s="44"/>
      <c r="M22" s="63"/>
      <c r="N22" s="63"/>
      <c r="O22" s="75"/>
      <c r="P22" s="69"/>
      <c r="Q22" s="69"/>
      <c r="R22" s="65">
        <f>'dtw  Catur wulan Il'!Q22</f>
        <v>0</v>
      </c>
      <c r="S22" s="65">
        <f>'dtw  Catur wulan Il'!R22</f>
        <v>0</v>
      </c>
      <c r="T22" s="65">
        <f>'dtw  Catur wulan Il'!S22</f>
        <v>0</v>
      </c>
      <c r="U22" s="65">
        <f>'dtw  Catur wulan lll'!Q22</f>
        <v>0</v>
      </c>
      <c r="V22" s="65">
        <f>'dtw  Catur wulan lll'!R22</f>
        <v>0</v>
      </c>
      <c r="W22" s="65">
        <f>'dtw  Catur wulan lll'!S22</f>
        <v>0</v>
      </c>
      <c r="X22" s="70">
        <f t="shared" si="2"/>
        <v>0</v>
      </c>
      <c r="Y22" s="70">
        <f t="shared" si="0"/>
        <v>0</v>
      </c>
      <c r="Z22" s="70">
        <f t="shared" si="1"/>
        <v>0</v>
      </c>
    </row>
    <row r="23" spans="1:26" ht="21.75" customHeight="1">
      <c r="A23" s="44"/>
      <c r="B23" s="54"/>
      <c r="C23" s="44"/>
      <c r="D23" s="63"/>
      <c r="E23" s="63"/>
      <c r="F23" s="44"/>
      <c r="G23" s="63"/>
      <c r="H23" s="63"/>
      <c r="I23" s="44"/>
      <c r="J23" s="63"/>
      <c r="K23" s="63"/>
      <c r="L23" s="44"/>
      <c r="M23" s="63"/>
      <c r="N23" s="63"/>
      <c r="O23" s="75"/>
      <c r="P23" s="69"/>
      <c r="Q23" s="69"/>
      <c r="R23" s="65">
        <f>'dtw  Catur wulan Il'!Q23</f>
        <v>0</v>
      </c>
      <c r="S23" s="65">
        <f>'dtw  Catur wulan Il'!R23</f>
        <v>0</v>
      </c>
      <c r="T23" s="65">
        <f>'dtw  Catur wulan Il'!S23</f>
        <v>0</v>
      </c>
      <c r="U23" s="65">
        <f>'dtw  Catur wulan lll'!Q23</f>
        <v>0</v>
      </c>
      <c r="V23" s="65">
        <f>'dtw  Catur wulan lll'!R23</f>
        <v>0</v>
      </c>
      <c r="W23" s="65">
        <f>'dtw  Catur wulan lll'!S23</f>
        <v>0</v>
      </c>
      <c r="X23" s="70">
        <f t="shared" si="2"/>
        <v>0</v>
      </c>
      <c r="Y23" s="70">
        <f t="shared" si="0"/>
        <v>0</v>
      </c>
      <c r="Z23" s="70">
        <f t="shared" si="1"/>
        <v>0</v>
      </c>
    </row>
    <row r="24" spans="1:26" ht="21.75" customHeight="1">
      <c r="A24" s="44">
        <v>1</v>
      </c>
      <c r="B24" s="45" t="s">
        <v>108</v>
      </c>
      <c r="C24" s="44">
        <v>36</v>
      </c>
      <c r="D24" s="63">
        <v>75296</v>
      </c>
      <c r="E24" s="63">
        <v>1363510003</v>
      </c>
      <c r="F24" s="44">
        <v>18</v>
      </c>
      <c r="G24" s="63">
        <v>52900</v>
      </c>
      <c r="H24" s="63">
        <v>737085048</v>
      </c>
      <c r="I24" s="44">
        <v>14</v>
      </c>
      <c r="J24" s="63">
        <v>75460</v>
      </c>
      <c r="K24" s="63">
        <v>1157450956</v>
      </c>
      <c r="L24" s="44">
        <v>264</v>
      </c>
      <c r="M24" s="63">
        <v>56000</v>
      </c>
      <c r="N24" s="63">
        <v>943085609</v>
      </c>
      <c r="O24" s="75">
        <f t="shared" ref="O24:Q28" si="3">C24+F24+I24+L24</f>
        <v>332</v>
      </c>
      <c r="P24" s="69">
        <f t="shared" si="3"/>
        <v>259656</v>
      </c>
      <c r="Q24" s="64">
        <f t="shared" si="3"/>
        <v>4201131616</v>
      </c>
      <c r="R24" s="65">
        <f>'dtw  Catur wulan Il'!Q24</f>
        <v>38</v>
      </c>
      <c r="S24" s="65">
        <f>'dtw  Catur wulan Il'!R24</f>
        <v>346870</v>
      </c>
      <c r="T24" s="65">
        <f>'dtw  Catur wulan Il'!S24</f>
        <v>13097828889</v>
      </c>
      <c r="U24" s="65">
        <f>'dtw  Catur wulan lll'!Q24</f>
        <v>40</v>
      </c>
      <c r="V24" s="65">
        <f>'dtw  Catur wulan lll'!R24</f>
        <v>287710</v>
      </c>
      <c r="W24" s="65">
        <f>'dtw  Catur wulan lll'!S24</f>
        <v>4475578056</v>
      </c>
      <c r="X24" s="70">
        <f>SUM(O24+R24+U24)</f>
        <v>410</v>
      </c>
      <c r="Y24" s="70">
        <f t="shared" si="0"/>
        <v>894236</v>
      </c>
      <c r="Z24" s="70">
        <f t="shared" si="1"/>
        <v>21774538561</v>
      </c>
    </row>
    <row r="25" spans="1:26" ht="21.75" customHeight="1">
      <c r="A25" s="44">
        <v>2</v>
      </c>
      <c r="B25" s="61" t="s">
        <v>109</v>
      </c>
      <c r="C25" s="44">
        <v>5</v>
      </c>
      <c r="D25" s="63">
        <v>14280</v>
      </c>
      <c r="E25" s="63">
        <v>185663140</v>
      </c>
      <c r="F25" s="44">
        <v>7</v>
      </c>
      <c r="G25" s="63">
        <v>11910</v>
      </c>
      <c r="H25" s="63">
        <v>151573280</v>
      </c>
      <c r="I25" s="44">
        <v>6</v>
      </c>
      <c r="J25" s="63">
        <v>16340</v>
      </c>
      <c r="K25" s="63">
        <v>213524200</v>
      </c>
      <c r="L25" s="44">
        <v>8</v>
      </c>
      <c r="M25" s="63">
        <v>16000</v>
      </c>
      <c r="N25" s="63">
        <v>132771000</v>
      </c>
      <c r="O25" s="75">
        <f t="shared" si="3"/>
        <v>26</v>
      </c>
      <c r="P25" s="69">
        <f t="shared" si="3"/>
        <v>58530</v>
      </c>
      <c r="Q25" s="64">
        <f t="shared" si="3"/>
        <v>683531620</v>
      </c>
      <c r="R25" s="65">
        <f>'dtw  Catur wulan Il'!Q25</f>
        <v>13</v>
      </c>
      <c r="S25" s="65">
        <f>'dtw  Catur wulan Il'!R25</f>
        <v>138760</v>
      </c>
      <c r="T25" s="65">
        <f>'dtw  Catur wulan Il'!S25</f>
        <v>1283708400</v>
      </c>
      <c r="U25" s="65">
        <f>'dtw  Catur wulan lll'!Q25</f>
        <v>33</v>
      </c>
      <c r="V25" s="65">
        <f>'dtw  Catur wulan lll'!R25</f>
        <v>62267</v>
      </c>
      <c r="W25" s="65">
        <f>'dtw  Catur wulan lll'!S25</f>
        <v>967560982</v>
      </c>
      <c r="X25" s="70">
        <f t="shared" ref="X25:X28" si="4">SUM(O25+R25+U25)</f>
        <v>72</v>
      </c>
      <c r="Y25" s="70">
        <f t="shared" si="0"/>
        <v>259557</v>
      </c>
      <c r="Z25" s="70">
        <f t="shared" si="1"/>
        <v>2934801002</v>
      </c>
    </row>
    <row r="26" spans="1:26" ht="21.75" customHeight="1">
      <c r="A26" s="44">
        <v>3</v>
      </c>
      <c r="B26" s="61" t="s">
        <v>110</v>
      </c>
      <c r="C26" s="58" t="s">
        <v>113</v>
      </c>
      <c r="D26" s="63">
        <v>9189</v>
      </c>
      <c r="E26" s="63">
        <v>91112000</v>
      </c>
      <c r="F26" s="58" t="s">
        <v>113</v>
      </c>
      <c r="G26" s="63">
        <v>5601</v>
      </c>
      <c r="H26" s="63">
        <v>53904000</v>
      </c>
      <c r="I26" s="58" t="s">
        <v>113</v>
      </c>
      <c r="J26" s="63">
        <v>7615</v>
      </c>
      <c r="K26" s="63">
        <v>73785000</v>
      </c>
      <c r="L26" s="58" t="s">
        <v>113</v>
      </c>
      <c r="M26" s="63">
        <v>6270</v>
      </c>
      <c r="N26" s="63">
        <v>60917000</v>
      </c>
      <c r="O26" s="65">
        <v>0</v>
      </c>
      <c r="P26" s="69">
        <f t="shared" si="3"/>
        <v>28675</v>
      </c>
      <c r="Q26" s="64">
        <f t="shared" si="3"/>
        <v>279718000</v>
      </c>
      <c r="R26" s="70">
        <v>0</v>
      </c>
      <c r="S26" s="65">
        <f>'dtw  Catur wulan Il'!R26</f>
        <v>37133</v>
      </c>
      <c r="T26" s="65">
        <f>'dtw  Catur wulan Il'!S26</f>
        <v>462086000</v>
      </c>
      <c r="U26" s="70">
        <v>0</v>
      </c>
      <c r="V26" s="65">
        <f>'dtw  Catur wulan lll'!R26</f>
        <v>27391</v>
      </c>
      <c r="W26" s="65">
        <f>'dtw  Catur wulan lll'!S26</f>
        <v>279293000</v>
      </c>
      <c r="X26" s="70">
        <f t="shared" si="4"/>
        <v>0</v>
      </c>
      <c r="Y26" s="70">
        <f t="shared" si="0"/>
        <v>93199</v>
      </c>
      <c r="Z26" s="70">
        <f t="shared" si="1"/>
        <v>1021097000</v>
      </c>
    </row>
    <row r="27" spans="1:26" ht="21.75" customHeight="1">
      <c r="A27" s="44">
        <v>4</v>
      </c>
      <c r="B27" s="61" t="s">
        <v>111</v>
      </c>
      <c r="C27" s="44">
        <v>20</v>
      </c>
      <c r="D27" s="63">
        <v>8622</v>
      </c>
      <c r="E27" s="64">
        <v>89395000</v>
      </c>
      <c r="F27" s="44">
        <v>15</v>
      </c>
      <c r="G27" s="63">
        <v>4250</v>
      </c>
      <c r="H27" s="63">
        <v>44400000</v>
      </c>
      <c r="I27" s="44">
        <v>10</v>
      </c>
      <c r="J27" s="63">
        <v>6987</v>
      </c>
      <c r="K27" s="63">
        <v>72718000</v>
      </c>
      <c r="L27" s="44">
        <v>10</v>
      </c>
      <c r="M27" s="63">
        <v>6295</v>
      </c>
      <c r="N27" s="63">
        <v>6524000</v>
      </c>
      <c r="O27" s="75">
        <f>C27+F27+I27+L27</f>
        <v>55</v>
      </c>
      <c r="P27" s="69">
        <f t="shared" si="3"/>
        <v>26154</v>
      </c>
      <c r="Q27" s="64">
        <f t="shared" si="3"/>
        <v>213037000</v>
      </c>
      <c r="R27" s="65">
        <f>'dtw  Catur wulan Il'!Q27</f>
        <v>162</v>
      </c>
      <c r="S27" s="65">
        <f>'dtw  Catur wulan Il'!R27</f>
        <v>52978</v>
      </c>
      <c r="T27" s="65">
        <f>'dtw  Catur wulan Il'!S27</f>
        <v>575077500</v>
      </c>
      <c r="U27" s="65">
        <f>'dtw  Catur wulan lll'!Q27</f>
        <v>92</v>
      </c>
      <c r="V27" s="65">
        <f>'dtw  Catur wulan lll'!R27</f>
        <v>30244</v>
      </c>
      <c r="W27" s="65">
        <f>'dtw  Catur wulan lll'!S27</f>
        <v>328022000</v>
      </c>
      <c r="X27" s="70">
        <f t="shared" si="4"/>
        <v>309</v>
      </c>
      <c r="Y27" s="70">
        <f t="shared" si="0"/>
        <v>109376</v>
      </c>
      <c r="Z27" s="70">
        <f t="shared" si="1"/>
        <v>1116136500</v>
      </c>
    </row>
    <row r="28" spans="1:26" ht="21.75" customHeight="1">
      <c r="A28" s="44">
        <v>5</v>
      </c>
      <c r="B28" s="61" t="s">
        <v>112</v>
      </c>
      <c r="C28" s="58" t="s">
        <v>113</v>
      </c>
      <c r="D28" s="63">
        <v>2595</v>
      </c>
      <c r="E28" s="64">
        <v>6053500</v>
      </c>
      <c r="F28" s="58" t="s">
        <v>113</v>
      </c>
      <c r="G28" s="63">
        <v>2839</v>
      </c>
      <c r="H28" s="64">
        <v>5540100</v>
      </c>
      <c r="I28" s="58" t="s">
        <v>113</v>
      </c>
      <c r="J28" s="47">
        <v>3410</v>
      </c>
      <c r="K28" s="63">
        <v>6731000</v>
      </c>
      <c r="L28" s="58" t="s">
        <v>113</v>
      </c>
      <c r="M28" s="63">
        <v>2367</v>
      </c>
      <c r="N28" s="63">
        <v>4497300</v>
      </c>
      <c r="O28" s="75"/>
      <c r="P28" s="69">
        <f t="shared" si="3"/>
        <v>11211</v>
      </c>
      <c r="Q28" s="64">
        <f t="shared" si="3"/>
        <v>22821900</v>
      </c>
      <c r="R28" s="70">
        <v>0</v>
      </c>
      <c r="S28" s="65">
        <f>'dtw  Catur wulan Il'!R28</f>
        <v>10572</v>
      </c>
      <c r="T28" s="65">
        <f>'dtw  Catur wulan Il'!S28</f>
        <v>20086800</v>
      </c>
      <c r="U28" s="70">
        <v>0</v>
      </c>
      <c r="V28" s="65">
        <f>'dtw  Catur wulan lll'!R28</f>
        <v>8704</v>
      </c>
      <c r="W28" s="65">
        <f>'dtw  Catur wulan lll'!S28</f>
        <v>23262600</v>
      </c>
      <c r="X28" s="70">
        <f t="shared" si="4"/>
        <v>0</v>
      </c>
      <c r="Y28" s="70">
        <f t="shared" si="0"/>
        <v>30487</v>
      </c>
      <c r="Z28" s="70">
        <f t="shared" si="1"/>
        <v>66171300</v>
      </c>
    </row>
    <row r="29" spans="1:26" ht="21.75" customHeight="1">
      <c r="A29" s="44"/>
      <c r="B29" s="45"/>
      <c r="C29" s="44"/>
      <c r="D29" s="47"/>
      <c r="E29" s="47"/>
      <c r="F29" s="44"/>
      <c r="G29" s="47"/>
      <c r="H29" s="47"/>
      <c r="I29" s="44"/>
      <c r="J29" s="47"/>
      <c r="K29" s="47"/>
      <c r="L29" s="44"/>
      <c r="M29" s="47"/>
      <c r="N29" s="47"/>
      <c r="O29" s="48"/>
      <c r="P29" s="48"/>
      <c r="Q29" s="48"/>
      <c r="R29" s="65">
        <f>'dtw  Catur wulan Il'!Q29</f>
        <v>0</v>
      </c>
      <c r="S29" s="65">
        <f>'dtw  Catur wulan Il'!R29</f>
        <v>0</v>
      </c>
      <c r="T29" s="65">
        <f>'dtw  Catur wulan Il'!S29</f>
        <v>0</v>
      </c>
      <c r="U29" s="65">
        <f>'dtw  Catur wulan lll'!Q29</f>
        <v>0</v>
      </c>
      <c r="V29" s="65">
        <f>'dtw  Catur wulan lll'!R29</f>
        <v>0</v>
      </c>
      <c r="W29" s="65">
        <f>'dtw  Catur wulan lll'!S29</f>
        <v>0</v>
      </c>
      <c r="X29" s="70">
        <f t="shared" si="2"/>
        <v>0</v>
      </c>
      <c r="Y29" s="70">
        <f t="shared" si="0"/>
        <v>0</v>
      </c>
      <c r="Z29" s="70">
        <f t="shared" si="1"/>
        <v>0</v>
      </c>
    </row>
    <row r="30" spans="1:26" ht="21.75" customHeight="1">
      <c r="A30" s="47" t="s">
        <v>29</v>
      </c>
      <c r="B30" s="49"/>
      <c r="C30" s="55">
        <f>C14+C24+C25+C27</f>
        <v>67</v>
      </c>
      <c r="D30" s="73">
        <f>D13+D14+D19+D20+D24+D25+D26+D27+D28</f>
        <v>114935</v>
      </c>
      <c r="E30" s="73">
        <f>E13+E14+E19+E20+E24+E25+E26+E27+E28</f>
        <v>1771223643</v>
      </c>
      <c r="F30" s="55">
        <f>F24+F25+F27</f>
        <v>40</v>
      </c>
      <c r="G30" s="73">
        <f>G13+G14+G19+G20+G24+G25+G26+G27+G28</f>
        <v>80287</v>
      </c>
      <c r="H30" s="73">
        <f>H13+H14+H19+H20+H24+H25+H26+H27+H28</f>
        <v>1008510428</v>
      </c>
      <c r="I30" s="55">
        <f>I14+I24+I25+I27</f>
        <v>35</v>
      </c>
      <c r="J30" s="73">
        <f>J13+J14+J19+J20+J24+J25+J26+J27+J28</f>
        <v>113324</v>
      </c>
      <c r="K30" s="73">
        <f>K13+K14+K19+K20+K24+K25+K26+K27+K28</f>
        <v>1545572156</v>
      </c>
      <c r="L30" s="55">
        <f>L24+L25+L27</f>
        <v>282</v>
      </c>
      <c r="M30" s="73">
        <f>M13+M14+M19+M20+M24+M25+M26+M27+M28</f>
        <v>92549</v>
      </c>
      <c r="N30" s="73">
        <f>N13+N14+N19+N20+N24+N25+N26+N27+N28</f>
        <v>1175395709</v>
      </c>
      <c r="O30" s="55">
        <f>SUM(O13:O27)</f>
        <v>424</v>
      </c>
      <c r="P30" s="73">
        <f>P13+P14+P19+P20+P24+P25+P26+P27+P28</f>
        <v>401095</v>
      </c>
      <c r="Q30" s="73">
        <f>Q13+Q14+Q19+Q20+Q24+Q25+Q26+Q27+Q28</f>
        <v>5500701936</v>
      </c>
      <c r="R30" s="55">
        <f>SUM(R13:R27)</f>
        <v>213</v>
      </c>
      <c r="S30" s="68">
        <f>SUM(S13:S28)</f>
        <v>618551</v>
      </c>
      <c r="T30" s="68">
        <f>SUM(T13:T28)</f>
        <v>15749114089</v>
      </c>
      <c r="U30" s="55">
        <f>SUM(U13:U27)</f>
        <v>190</v>
      </c>
      <c r="V30" s="68">
        <f>SUM(V13:V28)</f>
        <v>438073</v>
      </c>
      <c r="W30" s="68">
        <f>SUM(W13:W28)</f>
        <v>6147352638</v>
      </c>
      <c r="X30" s="70">
        <f>SUM(X14:X28)</f>
        <v>827</v>
      </c>
      <c r="Y30" s="68">
        <f>SUM(Y13:Y28)</f>
        <v>1457719</v>
      </c>
      <c r="Z30" s="68">
        <f>SUM(Z13:Z28)</f>
        <v>27397168663</v>
      </c>
    </row>
    <row r="31" spans="1:26" ht="21.75" customHeight="1">
      <c r="A31" s="50"/>
      <c r="B31" s="50"/>
      <c r="C31" s="52"/>
      <c r="D31" s="52"/>
      <c r="E31" s="52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</sheetData>
  <mergeCells count="13">
    <mergeCell ref="B8:B10"/>
    <mergeCell ref="C8:N8"/>
    <mergeCell ref="O8:Q9"/>
    <mergeCell ref="C9:E9"/>
    <mergeCell ref="A3:Z3"/>
    <mergeCell ref="A4:Z4"/>
    <mergeCell ref="F9:H9"/>
    <mergeCell ref="I9:K9"/>
    <mergeCell ref="L9:N9"/>
    <mergeCell ref="A8:A10"/>
    <mergeCell ref="R8:T9"/>
    <mergeCell ref="U8:W9"/>
    <mergeCell ref="X8:Z9"/>
  </mergeCells>
  <printOptions horizontalCentered="1"/>
  <pageMargins left="7.874015748031496E-2" right="0.19685039370078741" top="0.35433070866141736" bottom="0.19685039370078741" header="0.23622047244094491" footer="0.19685039370078741"/>
  <pageSetup paperSize="5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4" sqref="H4"/>
    </sheetView>
  </sheetViews>
  <sheetFormatPr defaultRowHeight="15"/>
  <cols>
    <col min="1" max="1" width="4" customWidth="1"/>
    <col min="2" max="2" width="11.85546875" customWidth="1"/>
    <col min="3" max="3" width="8.42578125" style="2" bestFit="1" customWidth="1"/>
    <col min="4" max="4" width="10.7109375" style="2" customWidth="1"/>
    <col min="5" max="5" width="11.28515625" style="2" customWidth="1"/>
    <col min="6" max="6" width="11.85546875" style="2" customWidth="1"/>
    <col min="7" max="7" width="9.42578125" style="2" customWidth="1"/>
    <col min="8" max="8" width="12.42578125" style="2" customWidth="1"/>
    <col min="9" max="10" width="13" style="2" customWidth="1"/>
  </cols>
  <sheetData>
    <row r="1" spans="1:10" ht="18.75">
      <c r="A1" s="102" t="s">
        <v>98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8.75">
      <c r="A2" s="102" t="s">
        <v>42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>
      <c r="A3" s="2"/>
      <c r="B3" s="2"/>
    </row>
    <row r="4" spans="1:10">
      <c r="A4" t="s">
        <v>43</v>
      </c>
    </row>
    <row r="5" spans="1:10" s="10" customFormat="1" ht="18.75" customHeight="1">
      <c r="A5" s="76" t="s">
        <v>14</v>
      </c>
      <c r="B5" s="76" t="s">
        <v>15</v>
      </c>
      <c r="C5" s="76" t="s">
        <v>30</v>
      </c>
      <c r="D5" s="76"/>
      <c r="E5" s="76"/>
      <c r="F5" s="76"/>
      <c r="G5" s="76" t="s">
        <v>31</v>
      </c>
      <c r="H5" s="76"/>
      <c r="I5" s="76"/>
      <c r="J5" s="76"/>
    </row>
    <row r="6" spans="1:10" s="10" customFormat="1" ht="18.75" customHeight="1">
      <c r="A6" s="76"/>
      <c r="B6" s="76"/>
      <c r="C6" s="76" t="s">
        <v>44</v>
      </c>
      <c r="D6" s="76"/>
      <c r="E6" s="76" t="s">
        <v>47</v>
      </c>
      <c r="F6" s="76"/>
      <c r="G6" s="76" t="s">
        <v>44</v>
      </c>
      <c r="H6" s="76"/>
      <c r="I6" s="76" t="s">
        <v>47</v>
      </c>
      <c r="J6" s="76"/>
    </row>
    <row r="7" spans="1:10" s="10" customFormat="1">
      <c r="A7" s="76"/>
      <c r="B7" s="76"/>
      <c r="C7" s="16" t="s">
        <v>45</v>
      </c>
      <c r="D7" s="16" t="s">
        <v>46</v>
      </c>
      <c r="E7" s="16" t="s">
        <v>48</v>
      </c>
      <c r="F7" s="16" t="s">
        <v>49</v>
      </c>
      <c r="G7" s="16" t="s">
        <v>45</v>
      </c>
      <c r="H7" s="16" t="s">
        <v>46</v>
      </c>
      <c r="I7" s="16" t="s">
        <v>48</v>
      </c>
      <c r="J7" s="16" t="s">
        <v>49</v>
      </c>
    </row>
    <row r="8" spans="1:10">
      <c r="A8" s="4">
        <v>1</v>
      </c>
      <c r="B8" s="4" t="s">
        <v>5</v>
      </c>
      <c r="C8" s="5"/>
      <c r="D8" s="5"/>
      <c r="E8" s="5"/>
      <c r="F8" s="5"/>
      <c r="G8" s="5"/>
      <c r="H8" s="5"/>
      <c r="I8" s="5"/>
      <c r="J8" s="5"/>
    </row>
    <row r="9" spans="1:10">
      <c r="A9" s="6">
        <v>2</v>
      </c>
      <c r="B9" s="6" t="s">
        <v>32</v>
      </c>
      <c r="C9" s="7"/>
      <c r="D9" s="7"/>
      <c r="E9" s="7"/>
      <c r="F9" s="7"/>
      <c r="G9" s="7"/>
      <c r="H9" s="7"/>
      <c r="I9" s="7"/>
      <c r="J9" s="7"/>
    </row>
    <row r="10" spans="1:10">
      <c r="A10" s="6">
        <v>3</v>
      </c>
      <c r="B10" s="6" t="s">
        <v>6</v>
      </c>
      <c r="C10" s="7"/>
      <c r="D10" s="7"/>
      <c r="E10" s="7"/>
      <c r="F10" s="7"/>
      <c r="G10" s="7"/>
      <c r="H10" s="7"/>
      <c r="I10" s="7"/>
      <c r="J10" s="7"/>
    </row>
    <row r="11" spans="1:10">
      <c r="A11" s="6">
        <v>4</v>
      </c>
      <c r="B11" s="6" t="s">
        <v>7</v>
      </c>
      <c r="C11" s="7"/>
      <c r="D11" s="7"/>
      <c r="E11" s="7"/>
      <c r="F11" s="7"/>
      <c r="G11" s="7"/>
      <c r="H11" s="7"/>
      <c r="I11" s="7"/>
      <c r="J11" s="7"/>
    </row>
    <row r="12" spans="1:10">
      <c r="A12" s="6">
        <v>5</v>
      </c>
      <c r="B12" s="6" t="s">
        <v>33</v>
      </c>
      <c r="C12" s="7"/>
      <c r="D12" s="7"/>
      <c r="E12" s="7"/>
      <c r="F12" s="7"/>
      <c r="G12" s="7"/>
      <c r="H12" s="7"/>
      <c r="I12" s="7"/>
      <c r="J12" s="7"/>
    </row>
    <row r="13" spans="1:10">
      <c r="A13" s="6">
        <v>6</v>
      </c>
      <c r="B13" s="6" t="s">
        <v>34</v>
      </c>
      <c r="C13" s="7"/>
      <c r="D13" s="7"/>
      <c r="E13" s="7"/>
      <c r="F13" s="7"/>
      <c r="G13" s="7"/>
      <c r="H13" s="7"/>
      <c r="I13" s="7"/>
      <c r="J13" s="7"/>
    </row>
    <row r="14" spans="1:10">
      <c r="A14" s="6">
        <v>7</v>
      </c>
      <c r="B14" s="6" t="s">
        <v>35</v>
      </c>
      <c r="C14" s="7"/>
      <c r="D14" s="7"/>
      <c r="E14" s="7"/>
      <c r="F14" s="7"/>
      <c r="G14" s="7"/>
      <c r="H14" s="7"/>
      <c r="I14" s="7"/>
      <c r="J14" s="7"/>
    </row>
    <row r="15" spans="1:10">
      <c r="A15" s="6">
        <v>8</v>
      </c>
      <c r="B15" s="6" t="s">
        <v>36</v>
      </c>
      <c r="C15" s="7"/>
      <c r="D15" s="7"/>
      <c r="E15" s="7"/>
      <c r="F15" s="7"/>
      <c r="G15" s="7"/>
      <c r="H15" s="7"/>
      <c r="I15" s="7"/>
      <c r="J15" s="7"/>
    </row>
    <row r="16" spans="1:10">
      <c r="A16" s="6">
        <v>9</v>
      </c>
      <c r="B16" s="6" t="s">
        <v>37</v>
      </c>
      <c r="C16" s="7"/>
      <c r="D16" s="7"/>
      <c r="E16" s="7"/>
      <c r="F16" s="7"/>
      <c r="G16" s="7"/>
      <c r="H16" s="7"/>
      <c r="I16" s="7"/>
      <c r="J16" s="7"/>
    </row>
    <row r="17" spans="1:10">
      <c r="A17" s="6">
        <v>10</v>
      </c>
      <c r="B17" s="6" t="s">
        <v>38</v>
      </c>
      <c r="C17" s="7"/>
      <c r="D17" s="7"/>
      <c r="E17" s="7"/>
      <c r="F17" s="7"/>
      <c r="G17" s="7"/>
      <c r="H17" s="7"/>
      <c r="I17" s="7"/>
      <c r="J17" s="7"/>
    </row>
    <row r="18" spans="1:10">
      <c r="A18" s="6">
        <v>11</v>
      </c>
      <c r="B18" s="6" t="s">
        <v>39</v>
      </c>
      <c r="C18" s="7"/>
      <c r="D18" s="7"/>
      <c r="E18" s="7"/>
      <c r="F18" s="7"/>
      <c r="G18" s="7"/>
      <c r="H18" s="7"/>
      <c r="I18" s="7"/>
      <c r="J18" s="7"/>
    </row>
    <row r="19" spans="1:10">
      <c r="A19" s="8">
        <v>12</v>
      </c>
      <c r="B19" s="8" t="s">
        <v>40</v>
      </c>
      <c r="C19" s="9"/>
      <c r="D19" s="9"/>
      <c r="E19" s="9"/>
      <c r="F19" s="9"/>
      <c r="G19" s="9"/>
      <c r="H19" s="9"/>
      <c r="I19" s="9"/>
      <c r="J19" s="9"/>
    </row>
    <row r="20" spans="1:10" s="1" customFormat="1">
      <c r="A20" s="76" t="s">
        <v>41</v>
      </c>
      <c r="B20" s="76"/>
      <c r="C20" s="15"/>
      <c r="D20" s="15"/>
      <c r="E20" s="15"/>
      <c r="F20" s="15"/>
      <c r="G20" s="15"/>
      <c r="H20" s="15"/>
      <c r="I20" s="15"/>
      <c r="J20" s="15"/>
    </row>
  </sheetData>
  <mergeCells count="11">
    <mergeCell ref="A20:B20"/>
    <mergeCell ref="A1:J1"/>
    <mergeCell ref="A2:J2"/>
    <mergeCell ref="C6:D6"/>
    <mergeCell ref="E6:F6"/>
    <mergeCell ref="G6:H6"/>
    <mergeCell ref="I6:J6"/>
    <mergeCell ref="C5:F5"/>
    <mergeCell ref="G5:J5"/>
    <mergeCell ref="A5:A7"/>
    <mergeCell ref="B5:B7"/>
  </mergeCells>
  <printOptions horizontalCentered="1"/>
  <pageMargins left="0.7" right="0.41" top="0.75" bottom="0.75" header="0.3" footer="0.3"/>
  <pageSetup paperSize="124" scale="1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5"/>
  <sheetViews>
    <sheetView view="pageBreakPreview" zoomScale="60" workbookViewId="0">
      <selection activeCell="P23" sqref="P23"/>
    </sheetView>
  </sheetViews>
  <sheetFormatPr defaultRowHeight="15"/>
  <cols>
    <col min="1" max="1" width="7.85546875" customWidth="1"/>
    <col min="2" max="2" width="12.28515625" customWidth="1"/>
    <col min="3" max="3" width="13" customWidth="1"/>
    <col min="4" max="5" width="10" customWidth="1"/>
    <col min="6" max="7" width="16.5703125" customWidth="1"/>
    <col min="8" max="8" width="13.42578125" customWidth="1"/>
    <col min="9" max="10" width="17" customWidth="1"/>
    <col min="11" max="11" width="12.42578125" customWidth="1"/>
    <col min="12" max="12" width="13.140625" customWidth="1"/>
  </cols>
  <sheetData>
    <row r="1" spans="1:12" s="1" customFormat="1" ht="18.75">
      <c r="A1" s="104" t="s">
        <v>99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s="1" customFormat="1" ht="18.75">
      <c r="A2" s="104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s="1" customFormat="1" ht="18.75">
      <c r="A3" s="104" t="s">
        <v>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6" spans="1:12" s="10" customFormat="1" ht="30">
      <c r="A6" s="14" t="s">
        <v>14</v>
      </c>
      <c r="B6" s="14" t="s">
        <v>50</v>
      </c>
      <c r="C6" s="14" t="s">
        <v>51</v>
      </c>
      <c r="D6" s="14" t="s">
        <v>57</v>
      </c>
      <c r="E6" s="14" t="s">
        <v>58</v>
      </c>
      <c r="F6" s="14" t="s">
        <v>52</v>
      </c>
      <c r="G6" s="14" t="s">
        <v>53</v>
      </c>
      <c r="H6" s="14" t="s">
        <v>54</v>
      </c>
      <c r="I6" s="14" t="s">
        <v>55</v>
      </c>
      <c r="J6" s="18" t="s">
        <v>61</v>
      </c>
      <c r="K6" s="18" t="s">
        <v>100</v>
      </c>
      <c r="L6" s="14" t="s">
        <v>56</v>
      </c>
    </row>
    <row r="7" spans="1:12">
      <c r="A7" s="4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6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>
      <c r="A11" s="6">
        <v>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>
      <c r="A12" s="6" t="s">
        <v>59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s="1" customFormat="1">
      <c r="A14" s="12" t="s">
        <v>26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7" spans="1:12">
      <c r="A17" s="103" t="s">
        <v>63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1:12">
      <c r="A18" s="103" t="s">
        <v>60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1:12">
      <c r="A19" s="103" t="s">
        <v>69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  <row r="21" spans="1:12" s="3" customFormat="1" ht="15" customHeight="1">
      <c r="A21" s="76" t="s">
        <v>14</v>
      </c>
      <c r="B21" s="76" t="s">
        <v>15</v>
      </c>
      <c r="C21" s="107" t="s">
        <v>64</v>
      </c>
      <c r="D21" s="107" t="s">
        <v>55</v>
      </c>
      <c r="E21" s="107"/>
      <c r="F21" s="13"/>
    </row>
    <row r="22" spans="1:12" s="3" customFormat="1">
      <c r="A22" s="76"/>
      <c r="B22" s="76"/>
      <c r="C22" s="107"/>
      <c r="D22" s="11" t="s">
        <v>65</v>
      </c>
      <c r="E22" s="11" t="s">
        <v>66</v>
      </c>
      <c r="F22" s="13"/>
    </row>
    <row r="23" spans="1:12">
      <c r="A23" s="4">
        <v>1</v>
      </c>
      <c r="B23" s="4" t="s">
        <v>67</v>
      </c>
      <c r="C23" s="4"/>
      <c r="D23" s="4"/>
      <c r="E23" s="4"/>
    </row>
    <row r="24" spans="1:12">
      <c r="A24" s="6">
        <v>2</v>
      </c>
      <c r="B24" s="6" t="s">
        <v>16</v>
      </c>
      <c r="C24" s="6"/>
      <c r="D24" s="6"/>
      <c r="E24" s="6"/>
    </row>
    <row r="25" spans="1:12">
      <c r="A25" s="4">
        <v>3</v>
      </c>
      <c r="B25" s="6" t="s">
        <v>17</v>
      </c>
      <c r="C25" s="6"/>
      <c r="D25" s="6"/>
      <c r="E25" s="6"/>
    </row>
    <row r="26" spans="1:12">
      <c r="A26" s="6">
        <v>4</v>
      </c>
      <c r="B26" s="6" t="s">
        <v>18</v>
      </c>
      <c r="C26" s="6"/>
      <c r="D26" s="6"/>
      <c r="E26" s="6"/>
    </row>
    <row r="27" spans="1:12">
      <c r="A27" s="4">
        <v>5</v>
      </c>
      <c r="B27" s="6" t="s">
        <v>19</v>
      </c>
      <c r="C27" s="6"/>
      <c r="D27" s="6"/>
      <c r="E27" s="6"/>
    </row>
    <row r="28" spans="1:12">
      <c r="A28" s="6">
        <v>6</v>
      </c>
      <c r="B28" s="6" t="s">
        <v>20</v>
      </c>
      <c r="C28" s="6"/>
      <c r="D28" s="6"/>
      <c r="E28" s="6"/>
    </row>
    <row r="29" spans="1:12">
      <c r="A29" s="4">
        <v>7</v>
      </c>
      <c r="B29" s="6" t="s">
        <v>21</v>
      </c>
      <c r="C29" s="6"/>
      <c r="D29" s="6"/>
      <c r="E29" s="6"/>
    </row>
    <row r="30" spans="1:12">
      <c r="A30" s="6">
        <v>8</v>
      </c>
      <c r="B30" s="6" t="s">
        <v>22</v>
      </c>
      <c r="C30" s="6"/>
      <c r="D30" s="6"/>
      <c r="E30" s="6"/>
    </row>
    <row r="31" spans="1:12">
      <c r="A31" s="4">
        <v>9</v>
      </c>
      <c r="B31" s="6" t="s">
        <v>23</v>
      </c>
      <c r="C31" s="6"/>
      <c r="D31" s="6"/>
      <c r="E31" s="6"/>
    </row>
    <row r="32" spans="1:12">
      <c r="A32" s="6">
        <v>10</v>
      </c>
      <c r="B32" s="6" t="s">
        <v>24</v>
      </c>
      <c r="C32" s="6"/>
      <c r="D32" s="6"/>
      <c r="E32" s="6"/>
    </row>
    <row r="33" spans="1:5">
      <c r="A33" s="4">
        <v>11</v>
      </c>
      <c r="B33" s="6" t="s">
        <v>68</v>
      </c>
      <c r="C33" s="6"/>
      <c r="D33" s="6"/>
      <c r="E33" s="6"/>
    </row>
    <row r="34" spans="1:5">
      <c r="A34" s="8">
        <v>12</v>
      </c>
      <c r="B34" s="8" t="s">
        <v>25</v>
      </c>
      <c r="C34" s="8"/>
      <c r="D34" s="8"/>
      <c r="E34" s="8"/>
    </row>
    <row r="35" spans="1:5" s="1" customFormat="1">
      <c r="A35" s="105" t="s">
        <v>26</v>
      </c>
      <c r="B35" s="106"/>
      <c r="C35" s="12"/>
      <c r="D35" s="12"/>
      <c r="E35" s="12"/>
    </row>
  </sheetData>
  <mergeCells count="11">
    <mergeCell ref="A35:B35"/>
    <mergeCell ref="A21:A22"/>
    <mergeCell ref="B21:B22"/>
    <mergeCell ref="C21:C22"/>
    <mergeCell ref="D21:E21"/>
    <mergeCell ref="A19:L19"/>
    <mergeCell ref="A1:L1"/>
    <mergeCell ref="A2:L2"/>
    <mergeCell ref="A3:L3"/>
    <mergeCell ref="A17:L17"/>
    <mergeCell ref="A18:L18"/>
  </mergeCells>
  <pageMargins left="0.2" right="0.2" top="0.43" bottom="0.41" header="0.3" footer="0.3"/>
  <pageSetup paperSize="12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V31"/>
  <sheetViews>
    <sheetView tabSelected="1" view="pageBreakPreview" topLeftCell="A7" zoomScale="70" zoomScaleNormal="90" zoomScaleSheetLayoutView="70" workbookViewId="0">
      <selection activeCell="L55" sqref="L55"/>
    </sheetView>
  </sheetViews>
  <sheetFormatPr defaultRowHeight="14.25"/>
  <cols>
    <col min="1" max="1" width="5.5703125" style="19" customWidth="1"/>
    <col min="2" max="2" width="35.42578125" style="19" customWidth="1"/>
    <col min="3" max="4" width="6.7109375" style="19" customWidth="1"/>
    <col min="5" max="5" width="11.28515625" style="19" bestFit="1" customWidth="1"/>
    <col min="6" max="6" width="12.140625" style="19" bestFit="1" customWidth="1"/>
    <col min="7" max="7" width="18.7109375" style="19" customWidth="1"/>
    <col min="8" max="8" width="11.28515625" style="19" bestFit="1" customWidth="1"/>
    <col min="9" max="9" width="12.140625" style="19" bestFit="1" customWidth="1"/>
    <col min="10" max="10" width="18.7109375" style="19" customWidth="1"/>
    <col min="11" max="11" width="12.28515625" style="19" bestFit="1" customWidth="1"/>
    <col min="12" max="12" width="12.85546875" style="19" bestFit="1" customWidth="1"/>
    <col min="13" max="13" width="18.7109375" style="19" customWidth="1"/>
    <col min="14" max="15" width="14.42578125" style="19" bestFit="1" customWidth="1"/>
    <col min="16" max="16" width="19.5703125" style="19" customWidth="1"/>
    <col min="17" max="17" width="11.140625" style="19" customWidth="1"/>
    <col min="18" max="18" width="14.42578125" style="19" customWidth="1"/>
    <col min="19" max="19" width="24.42578125" style="19" customWidth="1"/>
    <col min="20" max="21" width="9.140625" style="19"/>
    <col min="22" max="22" width="10" style="19" bestFit="1" customWidth="1"/>
    <col min="23" max="211" width="9.140625" style="19"/>
    <col min="212" max="212" width="5" style="19" customWidth="1"/>
    <col min="213" max="213" width="27.42578125" style="19" customWidth="1"/>
    <col min="214" max="239" width="5.7109375" style="19" customWidth="1"/>
    <col min="240" max="467" width="9.140625" style="19"/>
    <col min="468" max="468" width="5" style="19" customWidth="1"/>
    <col min="469" max="469" width="27.42578125" style="19" customWidth="1"/>
    <col min="470" max="495" width="5.7109375" style="19" customWidth="1"/>
    <col min="496" max="723" width="9.140625" style="19"/>
    <col min="724" max="724" width="5" style="19" customWidth="1"/>
    <col min="725" max="725" width="27.42578125" style="19" customWidth="1"/>
    <col min="726" max="751" width="5.7109375" style="19" customWidth="1"/>
    <col min="752" max="979" width="9.140625" style="19"/>
    <col min="980" max="980" width="5" style="19" customWidth="1"/>
    <col min="981" max="981" width="27.42578125" style="19" customWidth="1"/>
    <col min="982" max="1007" width="5.7109375" style="19" customWidth="1"/>
    <col min="1008" max="1235" width="9.140625" style="19"/>
    <col min="1236" max="1236" width="5" style="19" customWidth="1"/>
    <col min="1237" max="1237" width="27.42578125" style="19" customWidth="1"/>
    <col min="1238" max="1263" width="5.7109375" style="19" customWidth="1"/>
    <col min="1264" max="1491" width="9.140625" style="19"/>
    <col min="1492" max="1492" width="5" style="19" customWidth="1"/>
    <col min="1493" max="1493" width="27.42578125" style="19" customWidth="1"/>
    <col min="1494" max="1519" width="5.7109375" style="19" customWidth="1"/>
    <col min="1520" max="1747" width="9.140625" style="19"/>
    <col min="1748" max="1748" width="5" style="19" customWidth="1"/>
    <col min="1749" max="1749" width="27.42578125" style="19" customWidth="1"/>
    <col min="1750" max="1775" width="5.7109375" style="19" customWidth="1"/>
    <col min="1776" max="2003" width="9.140625" style="19"/>
    <col min="2004" max="2004" width="5" style="19" customWidth="1"/>
    <col min="2005" max="2005" width="27.42578125" style="19" customWidth="1"/>
    <col min="2006" max="2031" width="5.7109375" style="19" customWidth="1"/>
    <col min="2032" max="2259" width="9.140625" style="19"/>
    <col min="2260" max="2260" width="5" style="19" customWidth="1"/>
    <col min="2261" max="2261" width="27.42578125" style="19" customWidth="1"/>
    <col min="2262" max="2287" width="5.7109375" style="19" customWidth="1"/>
    <col min="2288" max="2515" width="9.140625" style="19"/>
    <col min="2516" max="2516" width="5" style="19" customWidth="1"/>
    <col min="2517" max="2517" width="27.42578125" style="19" customWidth="1"/>
    <col min="2518" max="2543" width="5.7109375" style="19" customWidth="1"/>
    <col min="2544" max="2771" width="9.140625" style="19"/>
    <col min="2772" max="2772" width="5" style="19" customWidth="1"/>
    <col min="2773" max="2773" width="27.42578125" style="19" customWidth="1"/>
    <col min="2774" max="2799" width="5.7109375" style="19" customWidth="1"/>
    <col min="2800" max="3027" width="9.140625" style="19"/>
    <col min="3028" max="3028" width="5" style="19" customWidth="1"/>
    <col min="3029" max="3029" width="27.42578125" style="19" customWidth="1"/>
    <col min="3030" max="3055" width="5.7109375" style="19" customWidth="1"/>
    <col min="3056" max="3283" width="9.140625" style="19"/>
    <col min="3284" max="3284" width="5" style="19" customWidth="1"/>
    <col min="3285" max="3285" width="27.42578125" style="19" customWidth="1"/>
    <col min="3286" max="3311" width="5.7109375" style="19" customWidth="1"/>
    <col min="3312" max="3539" width="9.140625" style="19"/>
    <col min="3540" max="3540" width="5" style="19" customWidth="1"/>
    <col min="3541" max="3541" width="27.42578125" style="19" customWidth="1"/>
    <col min="3542" max="3567" width="5.7109375" style="19" customWidth="1"/>
    <col min="3568" max="3795" width="9.140625" style="19"/>
    <col min="3796" max="3796" width="5" style="19" customWidth="1"/>
    <col min="3797" max="3797" width="27.42578125" style="19" customWidth="1"/>
    <col min="3798" max="3823" width="5.7109375" style="19" customWidth="1"/>
    <col min="3824" max="4051" width="9.140625" style="19"/>
    <col min="4052" max="4052" width="5" style="19" customWidth="1"/>
    <col min="4053" max="4053" width="27.42578125" style="19" customWidth="1"/>
    <col min="4054" max="4079" width="5.7109375" style="19" customWidth="1"/>
    <col min="4080" max="4307" width="9.140625" style="19"/>
    <col min="4308" max="4308" width="5" style="19" customWidth="1"/>
    <col min="4309" max="4309" width="27.42578125" style="19" customWidth="1"/>
    <col min="4310" max="4335" width="5.7109375" style="19" customWidth="1"/>
    <col min="4336" max="4563" width="9.140625" style="19"/>
    <col min="4564" max="4564" width="5" style="19" customWidth="1"/>
    <col min="4565" max="4565" width="27.42578125" style="19" customWidth="1"/>
    <col min="4566" max="4591" width="5.7109375" style="19" customWidth="1"/>
    <col min="4592" max="4819" width="9.140625" style="19"/>
    <col min="4820" max="4820" width="5" style="19" customWidth="1"/>
    <col min="4821" max="4821" width="27.42578125" style="19" customWidth="1"/>
    <col min="4822" max="4847" width="5.7109375" style="19" customWidth="1"/>
    <col min="4848" max="5075" width="9.140625" style="19"/>
    <col min="5076" max="5076" width="5" style="19" customWidth="1"/>
    <col min="5077" max="5077" width="27.42578125" style="19" customWidth="1"/>
    <col min="5078" max="5103" width="5.7109375" style="19" customWidth="1"/>
    <col min="5104" max="5331" width="9.140625" style="19"/>
    <col min="5332" max="5332" width="5" style="19" customWidth="1"/>
    <col min="5333" max="5333" width="27.42578125" style="19" customWidth="1"/>
    <col min="5334" max="5359" width="5.7109375" style="19" customWidth="1"/>
    <col min="5360" max="5587" width="9.140625" style="19"/>
    <col min="5588" max="5588" width="5" style="19" customWidth="1"/>
    <col min="5589" max="5589" width="27.42578125" style="19" customWidth="1"/>
    <col min="5590" max="5615" width="5.7109375" style="19" customWidth="1"/>
    <col min="5616" max="5843" width="9.140625" style="19"/>
    <col min="5844" max="5844" width="5" style="19" customWidth="1"/>
    <col min="5845" max="5845" width="27.42578125" style="19" customWidth="1"/>
    <col min="5846" max="5871" width="5.7109375" style="19" customWidth="1"/>
    <col min="5872" max="6099" width="9.140625" style="19"/>
    <col min="6100" max="6100" width="5" style="19" customWidth="1"/>
    <col min="6101" max="6101" width="27.42578125" style="19" customWidth="1"/>
    <col min="6102" max="6127" width="5.7109375" style="19" customWidth="1"/>
    <col min="6128" max="6355" width="9.140625" style="19"/>
    <col min="6356" max="6356" width="5" style="19" customWidth="1"/>
    <col min="6357" max="6357" width="27.42578125" style="19" customWidth="1"/>
    <col min="6358" max="6383" width="5.7109375" style="19" customWidth="1"/>
    <col min="6384" max="6611" width="9.140625" style="19"/>
    <col min="6612" max="6612" width="5" style="19" customWidth="1"/>
    <col min="6613" max="6613" width="27.42578125" style="19" customWidth="1"/>
    <col min="6614" max="6639" width="5.7109375" style="19" customWidth="1"/>
    <col min="6640" max="6867" width="9.140625" style="19"/>
    <col min="6868" max="6868" width="5" style="19" customWidth="1"/>
    <col min="6869" max="6869" width="27.42578125" style="19" customWidth="1"/>
    <col min="6870" max="6895" width="5.7109375" style="19" customWidth="1"/>
    <col min="6896" max="7123" width="9.140625" style="19"/>
    <col min="7124" max="7124" width="5" style="19" customWidth="1"/>
    <col min="7125" max="7125" width="27.42578125" style="19" customWidth="1"/>
    <col min="7126" max="7151" width="5.7109375" style="19" customWidth="1"/>
    <col min="7152" max="7379" width="9.140625" style="19"/>
    <col min="7380" max="7380" width="5" style="19" customWidth="1"/>
    <col min="7381" max="7381" width="27.42578125" style="19" customWidth="1"/>
    <col min="7382" max="7407" width="5.7109375" style="19" customWidth="1"/>
    <col min="7408" max="7635" width="9.140625" style="19"/>
    <col min="7636" max="7636" width="5" style="19" customWidth="1"/>
    <col min="7637" max="7637" width="27.42578125" style="19" customWidth="1"/>
    <col min="7638" max="7663" width="5.7109375" style="19" customWidth="1"/>
    <col min="7664" max="7891" width="9.140625" style="19"/>
    <col min="7892" max="7892" width="5" style="19" customWidth="1"/>
    <col min="7893" max="7893" width="27.42578125" style="19" customWidth="1"/>
    <col min="7894" max="7919" width="5.7109375" style="19" customWidth="1"/>
    <col min="7920" max="8147" width="9.140625" style="19"/>
    <col min="8148" max="8148" width="5" style="19" customWidth="1"/>
    <col min="8149" max="8149" width="27.42578125" style="19" customWidth="1"/>
    <col min="8150" max="8175" width="5.7109375" style="19" customWidth="1"/>
    <col min="8176" max="8403" width="9.140625" style="19"/>
    <col min="8404" max="8404" width="5" style="19" customWidth="1"/>
    <col min="8405" max="8405" width="27.42578125" style="19" customWidth="1"/>
    <col min="8406" max="8431" width="5.7109375" style="19" customWidth="1"/>
    <col min="8432" max="8659" width="9.140625" style="19"/>
    <col min="8660" max="8660" width="5" style="19" customWidth="1"/>
    <col min="8661" max="8661" width="27.42578125" style="19" customWidth="1"/>
    <col min="8662" max="8687" width="5.7109375" style="19" customWidth="1"/>
    <col min="8688" max="8915" width="9.140625" style="19"/>
    <col min="8916" max="8916" width="5" style="19" customWidth="1"/>
    <col min="8917" max="8917" width="27.42578125" style="19" customWidth="1"/>
    <col min="8918" max="8943" width="5.7109375" style="19" customWidth="1"/>
    <col min="8944" max="9171" width="9.140625" style="19"/>
    <col min="9172" max="9172" width="5" style="19" customWidth="1"/>
    <col min="9173" max="9173" width="27.42578125" style="19" customWidth="1"/>
    <col min="9174" max="9199" width="5.7109375" style="19" customWidth="1"/>
    <col min="9200" max="9427" width="9.140625" style="19"/>
    <col min="9428" max="9428" width="5" style="19" customWidth="1"/>
    <col min="9429" max="9429" width="27.42578125" style="19" customWidth="1"/>
    <col min="9430" max="9455" width="5.7109375" style="19" customWidth="1"/>
    <col min="9456" max="9683" width="9.140625" style="19"/>
    <col min="9684" max="9684" width="5" style="19" customWidth="1"/>
    <col min="9685" max="9685" width="27.42578125" style="19" customWidth="1"/>
    <col min="9686" max="9711" width="5.7109375" style="19" customWidth="1"/>
    <col min="9712" max="9939" width="9.140625" style="19"/>
    <col min="9940" max="9940" width="5" style="19" customWidth="1"/>
    <col min="9941" max="9941" width="27.42578125" style="19" customWidth="1"/>
    <col min="9942" max="9967" width="5.7109375" style="19" customWidth="1"/>
    <col min="9968" max="10195" width="9.140625" style="19"/>
    <col min="10196" max="10196" width="5" style="19" customWidth="1"/>
    <col min="10197" max="10197" width="27.42578125" style="19" customWidth="1"/>
    <col min="10198" max="10223" width="5.7109375" style="19" customWidth="1"/>
    <col min="10224" max="10451" width="9.140625" style="19"/>
    <col min="10452" max="10452" width="5" style="19" customWidth="1"/>
    <col min="10453" max="10453" width="27.42578125" style="19" customWidth="1"/>
    <col min="10454" max="10479" width="5.7109375" style="19" customWidth="1"/>
    <col min="10480" max="10707" width="9.140625" style="19"/>
    <col min="10708" max="10708" width="5" style="19" customWidth="1"/>
    <col min="10709" max="10709" width="27.42578125" style="19" customWidth="1"/>
    <col min="10710" max="10735" width="5.7109375" style="19" customWidth="1"/>
    <col min="10736" max="10963" width="9.140625" style="19"/>
    <col min="10964" max="10964" width="5" style="19" customWidth="1"/>
    <col min="10965" max="10965" width="27.42578125" style="19" customWidth="1"/>
    <col min="10966" max="10991" width="5.7109375" style="19" customWidth="1"/>
    <col min="10992" max="11219" width="9.140625" style="19"/>
    <col min="11220" max="11220" width="5" style="19" customWidth="1"/>
    <col min="11221" max="11221" width="27.42578125" style="19" customWidth="1"/>
    <col min="11222" max="11247" width="5.7109375" style="19" customWidth="1"/>
    <col min="11248" max="11475" width="9.140625" style="19"/>
    <col min="11476" max="11476" width="5" style="19" customWidth="1"/>
    <col min="11477" max="11477" width="27.42578125" style="19" customWidth="1"/>
    <col min="11478" max="11503" width="5.7109375" style="19" customWidth="1"/>
    <col min="11504" max="11731" width="9.140625" style="19"/>
    <col min="11732" max="11732" width="5" style="19" customWidth="1"/>
    <col min="11733" max="11733" width="27.42578125" style="19" customWidth="1"/>
    <col min="11734" max="11759" width="5.7109375" style="19" customWidth="1"/>
    <col min="11760" max="11987" width="9.140625" style="19"/>
    <col min="11988" max="11988" width="5" style="19" customWidth="1"/>
    <col min="11989" max="11989" width="27.42578125" style="19" customWidth="1"/>
    <col min="11990" max="12015" width="5.7109375" style="19" customWidth="1"/>
    <col min="12016" max="12243" width="9.140625" style="19"/>
    <col min="12244" max="12244" width="5" style="19" customWidth="1"/>
    <col min="12245" max="12245" width="27.42578125" style="19" customWidth="1"/>
    <col min="12246" max="12271" width="5.7109375" style="19" customWidth="1"/>
    <col min="12272" max="12499" width="9.140625" style="19"/>
    <col min="12500" max="12500" width="5" style="19" customWidth="1"/>
    <col min="12501" max="12501" width="27.42578125" style="19" customWidth="1"/>
    <col min="12502" max="12527" width="5.7109375" style="19" customWidth="1"/>
    <col min="12528" max="12755" width="9.140625" style="19"/>
    <col min="12756" max="12756" width="5" style="19" customWidth="1"/>
    <col min="12757" max="12757" width="27.42578125" style="19" customWidth="1"/>
    <col min="12758" max="12783" width="5.7109375" style="19" customWidth="1"/>
    <col min="12784" max="13011" width="9.140625" style="19"/>
    <col min="13012" max="13012" width="5" style="19" customWidth="1"/>
    <col min="13013" max="13013" width="27.42578125" style="19" customWidth="1"/>
    <col min="13014" max="13039" width="5.7109375" style="19" customWidth="1"/>
    <col min="13040" max="13267" width="9.140625" style="19"/>
    <col min="13268" max="13268" width="5" style="19" customWidth="1"/>
    <col min="13269" max="13269" width="27.42578125" style="19" customWidth="1"/>
    <col min="13270" max="13295" width="5.7109375" style="19" customWidth="1"/>
    <col min="13296" max="13523" width="9.140625" style="19"/>
    <col min="13524" max="13524" width="5" style="19" customWidth="1"/>
    <col min="13525" max="13525" width="27.42578125" style="19" customWidth="1"/>
    <col min="13526" max="13551" width="5.7109375" style="19" customWidth="1"/>
    <col min="13552" max="13779" width="9.140625" style="19"/>
    <col min="13780" max="13780" width="5" style="19" customWidth="1"/>
    <col min="13781" max="13781" width="27.42578125" style="19" customWidth="1"/>
    <col min="13782" max="13807" width="5.7109375" style="19" customWidth="1"/>
    <col min="13808" max="14035" width="9.140625" style="19"/>
    <col min="14036" max="14036" width="5" style="19" customWidth="1"/>
    <col min="14037" max="14037" width="27.42578125" style="19" customWidth="1"/>
    <col min="14038" max="14063" width="5.7109375" style="19" customWidth="1"/>
    <col min="14064" max="14291" width="9.140625" style="19"/>
    <col min="14292" max="14292" width="5" style="19" customWidth="1"/>
    <col min="14293" max="14293" width="27.42578125" style="19" customWidth="1"/>
    <col min="14294" max="14319" width="5.7109375" style="19" customWidth="1"/>
    <col min="14320" max="14547" width="9.140625" style="19"/>
    <col min="14548" max="14548" width="5" style="19" customWidth="1"/>
    <col min="14549" max="14549" width="27.42578125" style="19" customWidth="1"/>
    <col min="14550" max="14575" width="5.7109375" style="19" customWidth="1"/>
    <col min="14576" max="14803" width="9.140625" style="19"/>
    <col min="14804" max="14804" width="5" style="19" customWidth="1"/>
    <col min="14805" max="14805" width="27.42578125" style="19" customWidth="1"/>
    <col min="14806" max="14831" width="5.7109375" style="19" customWidth="1"/>
    <col min="14832" max="15059" width="9.140625" style="19"/>
    <col min="15060" max="15060" width="5" style="19" customWidth="1"/>
    <col min="15061" max="15061" width="27.42578125" style="19" customWidth="1"/>
    <col min="15062" max="15087" width="5.7109375" style="19" customWidth="1"/>
    <col min="15088" max="15315" width="9.140625" style="19"/>
    <col min="15316" max="15316" width="5" style="19" customWidth="1"/>
    <col min="15317" max="15317" width="27.42578125" style="19" customWidth="1"/>
    <col min="15318" max="15343" width="5.7109375" style="19" customWidth="1"/>
    <col min="15344" max="15571" width="9.140625" style="19"/>
    <col min="15572" max="15572" width="5" style="19" customWidth="1"/>
    <col min="15573" max="15573" width="27.42578125" style="19" customWidth="1"/>
    <col min="15574" max="15599" width="5.7109375" style="19" customWidth="1"/>
    <col min="15600" max="15827" width="9.140625" style="19"/>
    <col min="15828" max="15828" width="5" style="19" customWidth="1"/>
    <col min="15829" max="15829" width="27.42578125" style="19" customWidth="1"/>
    <col min="15830" max="15855" width="5.7109375" style="19" customWidth="1"/>
    <col min="15856" max="16083" width="9.140625" style="19"/>
    <col min="16084" max="16084" width="5" style="19" customWidth="1"/>
    <col min="16085" max="16085" width="27.42578125" style="19" customWidth="1"/>
    <col min="16086" max="16111" width="5.7109375" style="19" customWidth="1"/>
    <col min="16112" max="16384" width="9.140625" style="19"/>
  </cols>
  <sheetData>
    <row r="3" spans="1:19" s="36" customFormat="1" ht="25.5">
      <c r="A3" s="82" t="s">
        <v>62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6" customFormat="1" ht="25.5">
      <c r="A4" s="82" t="s">
        <v>116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</row>
    <row r="5" spans="1:19" ht="17.25">
      <c r="A5" s="37"/>
      <c r="B5" s="37"/>
      <c r="C5" s="37"/>
      <c r="D5" s="37"/>
      <c r="E5" s="37"/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20.25">
      <c r="A6" s="39" t="s">
        <v>102</v>
      </c>
      <c r="B6" s="40"/>
      <c r="C6" s="40"/>
      <c r="D6" s="40"/>
      <c r="E6" s="40"/>
      <c r="F6" s="40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0.25">
      <c r="A7" s="42"/>
      <c r="B7" s="42"/>
      <c r="C7" s="42"/>
      <c r="D7" s="42"/>
      <c r="E7" s="40"/>
      <c r="F7" s="40"/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s="21" customFormat="1" ht="20.25">
      <c r="A8" s="83" t="s">
        <v>0</v>
      </c>
      <c r="B8" s="85" t="s">
        <v>1</v>
      </c>
      <c r="C8" s="88" t="s">
        <v>70</v>
      </c>
      <c r="D8" s="88"/>
      <c r="E8" s="89" t="s">
        <v>2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1"/>
      <c r="Q8" s="92" t="s">
        <v>28</v>
      </c>
      <c r="R8" s="93"/>
      <c r="S8" s="94"/>
    </row>
    <row r="9" spans="1:19" s="21" customFormat="1" ht="21.75" customHeight="1">
      <c r="A9" s="84"/>
      <c r="B9" s="86"/>
      <c r="C9" s="98" t="s">
        <v>3</v>
      </c>
      <c r="D9" s="98" t="s">
        <v>4</v>
      </c>
      <c r="E9" s="100" t="s">
        <v>19</v>
      </c>
      <c r="F9" s="101"/>
      <c r="G9" s="101"/>
      <c r="H9" s="100" t="s">
        <v>20</v>
      </c>
      <c r="I9" s="101"/>
      <c r="J9" s="101"/>
      <c r="K9" s="100" t="s">
        <v>21</v>
      </c>
      <c r="L9" s="101"/>
      <c r="M9" s="101"/>
      <c r="N9" s="100" t="s">
        <v>22</v>
      </c>
      <c r="O9" s="101"/>
      <c r="P9" s="101"/>
      <c r="Q9" s="95"/>
      <c r="R9" s="96"/>
      <c r="S9" s="97"/>
    </row>
    <row r="10" spans="1:19" s="21" customFormat="1" ht="20.25">
      <c r="A10" s="84"/>
      <c r="B10" s="87"/>
      <c r="C10" s="99"/>
      <c r="D10" s="99"/>
      <c r="E10" s="43" t="s">
        <v>8</v>
      </c>
      <c r="F10" s="43" t="s">
        <v>9</v>
      </c>
      <c r="G10" s="43" t="s">
        <v>10</v>
      </c>
      <c r="H10" s="43" t="s">
        <v>8</v>
      </c>
      <c r="I10" s="43" t="s">
        <v>9</v>
      </c>
      <c r="J10" s="43" t="s">
        <v>10</v>
      </c>
      <c r="K10" s="43" t="s">
        <v>8</v>
      </c>
      <c r="L10" s="43" t="s">
        <v>9</v>
      </c>
      <c r="M10" s="43" t="s">
        <v>10</v>
      </c>
      <c r="N10" s="43" t="s">
        <v>8</v>
      </c>
      <c r="O10" s="43" t="s">
        <v>9</v>
      </c>
      <c r="P10" s="43" t="s">
        <v>10</v>
      </c>
      <c r="Q10" s="43" t="s">
        <v>8</v>
      </c>
      <c r="R10" s="43" t="s">
        <v>9</v>
      </c>
      <c r="S10" s="43" t="s">
        <v>10</v>
      </c>
    </row>
    <row r="11" spans="1:19" s="21" customFormat="1" ht="21.75" customHeight="1">
      <c r="A11" s="53"/>
      <c r="B11" s="54" t="s">
        <v>11</v>
      </c>
      <c r="C11" s="55"/>
      <c r="D11" s="55"/>
      <c r="E11" s="53"/>
      <c r="F11" s="56"/>
      <c r="G11" s="56"/>
      <c r="H11" s="53"/>
      <c r="I11" s="56"/>
      <c r="J11" s="56"/>
      <c r="K11" s="53"/>
      <c r="L11" s="56"/>
      <c r="M11" s="56"/>
      <c r="N11" s="53"/>
      <c r="O11" s="56"/>
      <c r="P11" s="56"/>
      <c r="Q11" s="48"/>
      <c r="R11" s="48"/>
      <c r="S11" s="48"/>
    </row>
    <row r="12" spans="1:19" ht="21.75" customHeight="1">
      <c r="A12" s="44"/>
      <c r="B12" s="45"/>
      <c r="C12" s="46"/>
      <c r="D12" s="57"/>
      <c r="E12" s="44"/>
      <c r="F12" s="47"/>
      <c r="G12" s="47"/>
      <c r="H12" s="44"/>
      <c r="I12" s="47"/>
      <c r="J12" s="47"/>
      <c r="K12" s="44"/>
      <c r="L12" s="47"/>
      <c r="M12" s="47"/>
      <c r="N12" s="44"/>
      <c r="O12" s="47"/>
      <c r="P12" s="47"/>
      <c r="Q12" s="48"/>
      <c r="R12" s="48"/>
      <c r="S12" s="48"/>
    </row>
    <row r="13" spans="1:19" ht="21.75" customHeight="1">
      <c r="A13" s="44">
        <v>1</v>
      </c>
      <c r="B13" s="45" t="s">
        <v>103</v>
      </c>
      <c r="C13" s="46">
        <v>14</v>
      </c>
      <c r="D13" s="58" t="s">
        <v>113</v>
      </c>
      <c r="E13" s="58" t="s">
        <v>113</v>
      </c>
      <c r="F13" s="62">
        <v>2875</v>
      </c>
      <c r="G13" s="64">
        <v>21400000</v>
      </c>
      <c r="H13" s="58" t="s">
        <v>113</v>
      </c>
      <c r="I13" s="64">
        <v>3600</v>
      </c>
      <c r="J13" s="64">
        <v>27633000</v>
      </c>
      <c r="K13" s="58" t="s">
        <v>113</v>
      </c>
      <c r="L13" s="63">
        <v>1787</v>
      </c>
      <c r="M13" s="63">
        <v>13583600</v>
      </c>
      <c r="N13" s="58" t="s">
        <v>113</v>
      </c>
      <c r="O13" s="63">
        <v>16958</v>
      </c>
      <c r="P13" s="63">
        <v>223978400</v>
      </c>
      <c r="Q13" s="58" t="s">
        <v>113</v>
      </c>
      <c r="R13" s="66">
        <f>F13+I13+O13+L13</f>
        <v>25220</v>
      </c>
      <c r="S13" s="66">
        <f>G13+J13+M13+P13</f>
        <v>286595000</v>
      </c>
    </row>
    <row r="14" spans="1:19" ht="21.75" customHeight="1">
      <c r="A14" s="44">
        <v>2</v>
      </c>
      <c r="B14" s="45" t="s">
        <v>104</v>
      </c>
      <c r="C14" s="46">
        <v>1</v>
      </c>
      <c r="D14" s="58" t="s">
        <v>113</v>
      </c>
      <c r="E14" s="58" t="s">
        <v>113</v>
      </c>
      <c r="F14" s="63">
        <v>150</v>
      </c>
      <c r="G14" s="63">
        <v>600000</v>
      </c>
      <c r="H14" s="58" t="s">
        <v>113</v>
      </c>
      <c r="I14" s="63">
        <v>575</v>
      </c>
      <c r="J14" s="63">
        <v>2300000</v>
      </c>
      <c r="K14" s="58" t="s">
        <v>113</v>
      </c>
      <c r="L14" s="63">
        <v>75</v>
      </c>
      <c r="M14" s="63">
        <v>300000</v>
      </c>
      <c r="N14" s="58" t="s">
        <v>113</v>
      </c>
      <c r="O14" s="63">
        <v>750</v>
      </c>
      <c r="P14" s="63">
        <v>3000000</v>
      </c>
      <c r="Q14" s="58" t="s">
        <v>113</v>
      </c>
      <c r="R14" s="66">
        <f>F14+I14+L14+O14</f>
        <v>1550</v>
      </c>
      <c r="S14" s="66">
        <f>G14+J14+M14+P14</f>
        <v>6200000</v>
      </c>
    </row>
    <row r="15" spans="1:19" ht="21.75" customHeight="1">
      <c r="A15" s="44">
        <v>3</v>
      </c>
      <c r="B15" s="45" t="s">
        <v>105</v>
      </c>
      <c r="C15" s="46">
        <v>1</v>
      </c>
      <c r="D15" s="58" t="s">
        <v>113</v>
      </c>
      <c r="E15" s="58" t="s">
        <v>113</v>
      </c>
      <c r="F15" s="65" t="s">
        <v>113</v>
      </c>
      <c r="G15" s="69" t="s">
        <v>114</v>
      </c>
      <c r="H15" s="58" t="s">
        <v>113</v>
      </c>
      <c r="I15" s="65" t="s">
        <v>113</v>
      </c>
      <c r="J15" s="69" t="s">
        <v>114</v>
      </c>
      <c r="K15" s="58" t="s">
        <v>113</v>
      </c>
      <c r="L15" s="65" t="s">
        <v>113</v>
      </c>
      <c r="M15" s="69" t="s">
        <v>114</v>
      </c>
      <c r="N15" s="58" t="s">
        <v>113</v>
      </c>
      <c r="O15" s="65" t="s">
        <v>113</v>
      </c>
      <c r="P15" s="69" t="s">
        <v>114</v>
      </c>
      <c r="Q15" s="58" t="s">
        <v>113</v>
      </c>
      <c r="R15" s="65" t="s">
        <v>113</v>
      </c>
      <c r="S15" s="69" t="s">
        <v>114</v>
      </c>
    </row>
    <row r="16" spans="1:19" ht="21.75" customHeight="1">
      <c r="A16" s="44"/>
      <c r="B16" s="45"/>
      <c r="C16" s="46"/>
      <c r="D16" s="46"/>
      <c r="E16" s="44"/>
      <c r="F16" s="63"/>
      <c r="G16" s="63"/>
      <c r="H16" s="44"/>
      <c r="I16" s="63"/>
      <c r="J16" s="63"/>
      <c r="K16" s="44"/>
      <c r="L16" s="63"/>
      <c r="M16" s="63"/>
      <c r="N16" s="44"/>
      <c r="O16" s="63"/>
      <c r="P16" s="63"/>
      <c r="Q16" s="48"/>
      <c r="R16" s="68"/>
      <c r="S16" s="68"/>
    </row>
    <row r="17" spans="1:22" ht="21.75" customHeight="1">
      <c r="A17" s="44"/>
      <c r="B17" s="54" t="s">
        <v>12</v>
      </c>
      <c r="C17" s="46"/>
      <c r="D17" s="46"/>
      <c r="E17" s="44"/>
      <c r="F17" s="63"/>
      <c r="G17" s="63"/>
      <c r="H17" s="44"/>
      <c r="I17" s="63"/>
      <c r="J17" s="63"/>
      <c r="K17" s="44"/>
      <c r="L17" s="63"/>
      <c r="M17" s="63"/>
      <c r="N17" s="44"/>
      <c r="O17" s="63"/>
      <c r="P17" s="63"/>
      <c r="Q17" s="48"/>
      <c r="R17" s="68"/>
      <c r="S17" s="68"/>
      <c r="V17" s="19">
        <v>5394100</v>
      </c>
    </row>
    <row r="18" spans="1:22" ht="21.75" customHeight="1">
      <c r="A18" s="44"/>
      <c r="B18" s="54"/>
      <c r="C18" s="46"/>
      <c r="D18" s="46"/>
      <c r="E18" s="44"/>
      <c r="F18" s="63"/>
      <c r="G18" s="63"/>
      <c r="H18" s="44"/>
      <c r="I18" s="63"/>
      <c r="J18" s="63"/>
      <c r="K18" s="44"/>
      <c r="L18" s="63"/>
      <c r="M18" s="63"/>
      <c r="N18" s="44"/>
      <c r="O18" s="63"/>
      <c r="P18" s="63"/>
      <c r="Q18" s="48"/>
      <c r="R18" s="68"/>
      <c r="S18" s="68"/>
      <c r="V18" s="19">
        <v>74000</v>
      </c>
    </row>
    <row r="19" spans="1:22" ht="21.75" customHeight="1">
      <c r="A19" s="44">
        <v>1</v>
      </c>
      <c r="B19" s="45" t="s">
        <v>106</v>
      </c>
      <c r="C19" s="46">
        <v>1</v>
      </c>
      <c r="D19" s="58" t="s">
        <v>113</v>
      </c>
      <c r="E19" s="58" t="s">
        <v>113</v>
      </c>
      <c r="F19" s="63">
        <v>519</v>
      </c>
      <c r="G19" s="64">
        <v>1260000</v>
      </c>
      <c r="H19" s="58" t="s">
        <v>113</v>
      </c>
      <c r="I19" s="63">
        <v>628</v>
      </c>
      <c r="J19" s="62">
        <v>1522500</v>
      </c>
      <c r="K19" s="58" t="s">
        <v>113</v>
      </c>
      <c r="L19" s="63">
        <v>421</v>
      </c>
      <c r="M19" s="63">
        <v>1037500</v>
      </c>
      <c r="N19" s="58" t="s">
        <v>113</v>
      </c>
      <c r="O19" s="63">
        <v>2240</v>
      </c>
      <c r="P19" s="63">
        <v>5411500</v>
      </c>
      <c r="Q19" s="58" t="s">
        <v>113</v>
      </c>
      <c r="R19" s="66">
        <f>F19+I19+L19+O19</f>
        <v>3808</v>
      </c>
      <c r="S19" s="66">
        <f>G19+J19+M19+P19</f>
        <v>9231500</v>
      </c>
      <c r="V19" s="19">
        <v>72000</v>
      </c>
    </row>
    <row r="20" spans="1:22" ht="21.75" customHeight="1">
      <c r="A20" s="44">
        <v>2</v>
      </c>
      <c r="B20" s="45" t="s">
        <v>107</v>
      </c>
      <c r="C20" s="46">
        <v>1</v>
      </c>
      <c r="D20" s="58" t="s">
        <v>113</v>
      </c>
      <c r="E20" s="58" t="s">
        <v>113</v>
      </c>
      <c r="F20" s="63">
        <v>510</v>
      </c>
      <c r="G20" s="63">
        <v>2550000</v>
      </c>
      <c r="H20" s="58" t="s">
        <v>113</v>
      </c>
      <c r="I20" s="63">
        <v>450</v>
      </c>
      <c r="J20" s="63">
        <v>2250000</v>
      </c>
      <c r="K20" s="58" t="s">
        <v>113</v>
      </c>
      <c r="L20" s="63">
        <v>400</v>
      </c>
      <c r="M20" s="63">
        <v>2000000</v>
      </c>
      <c r="N20" s="58" t="s">
        <v>113</v>
      </c>
      <c r="O20" s="63">
        <v>300</v>
      </c>
      <c r="P20" s="63">
        <v>1500000</v>
      </c>
      <c r="Q20" s="58" t="s">
        <v>113</v>
      </c>
      <c r="R20" s="66">
        <f>F20+I20+L20+O20</f>
        <v>1660</v>
      </c>
      <c r="S20" s="66">
        <f>G20+J20+M20+P20</f>
        <v>8300000</v>
      </c>
      <c r="V20" s="19">
        <f>V17+V18+V19</f>
        <v>5540100</v>
      </c>
    </row>
    <row r="21" spans="1:22" ht="21.75" customHeight="1">
      <c r="A21" s="44"/>
      <c r="B21" s="45"/>
      <c r="C21" s="46"/>
      <c r="D21" s="46"/>
      <c r="E21" s="44"/>
      <c r="F21" s="63"/>
      <c r="G21" s="63"/>
      <c r="H21" s="44"/>
      <c r="I21" s="63"/>
      <c r="J21" s="63"/>
      <c r="K21" s="44"/>
      <c r="L21" s="63"/>
      <c r="M21" s="63"/>
      <c r="N21" s="44"/>
      <c r="O21" s="63"/>
      <c r="P21" s="63"/>
      <c r="Q21" s="48"/>
      <c r="R21" s="68"/>
      <c r="S21" s="68"/>
    </row>
    <row r="22" spans="1:22" ht="21.75" customHeight="1">
      <c r="A22" s="44"/>
      <c r="B22" s="54" t="s">
        <v>13</v>
      </c>
      <c r="C22" s="46"/>
      <c r="D22" s="57"/>
      <c r="E22" s="44"/>
      <c r="F22" s="63"/>
      <c r="G22" s="63"/>
      <c r="H22" s="44"/>
      <c r="I22" s="63"/>
      <c r="J22" s="63"/>
      <c r="K22" s="44"/>
      <c r="L22" s="63"/>
      <c r="M22" s="63"/>
      <c r="N22" s="44"/>
      <c r="O22" s="63"/>
      <c r="P22" s="63"/>
      <c r="Q22" s="48"/>
      <c r="R22" s="68"/>
      <c r="S22" s="68"/>
    </row>
    <row r="23" spans="1:22" ht="21.75" customHeight="1">
      <c r="A23" s="44"/>
      <c r="B23" s="54"/>
      <c r="C23" s="46"/>
      <c r="D23" s="57"/>
      <c r="E23" s="44"/>
      <c r="F23" s="63"/>
      <c r="G23" s="63"/>
      <c r="H23" s="44"/>
      <c r="I23" s="63"/>
      <c r="J23" s="63"/>
      <c r="K23" s="44"/>
      <c r="L23" s="63"/>
      <c r="M23" s="63"/>
      <c r="N23" s="44"/>
      <c r="O23" s="63"/>
      <c r="P23" s="63"/>
      <c r="Q23" s="48"/>
      <c r="R23" s="68"/>
      <c r="S23" s="68"/>
    </row>
    <row r="24" spans="1:22" ht="21.75" customHeight="1">
      <c r="A24" s="44">
        <v>1</v>
      </c>
      <c r="B24" s="45" t="s">
        <v>108</v>
      </c>
      <c r="C24" s="46">
        <v>87</v>
      </c>
      <c r="D24" s="46">
        <v>13</v>
      </c>
      <c r="E24" s="44">
        <v>2</v>
      </c>
      <c r="F24" s="63">
        <v>117220</v>
      </c>
      <c r="G24" s="63">
        <v>1767844385</v>
      </c>
      <c r="H24" s="44">
        <v>9</v>
      </c>
      <c r="I24" s="63">
        <v>101650</v>
      </c>
      <c r="J24" s="63">
        <f>+M24+P24</f>
        <v>5664992252</v>
      </c>
      <c r="K24" s="44">
        <v>13</v>
      </c>
      <c r="L24" s="63">
        <v>24940</v>
      </c>
      <c r="M24" s="63">
        <f>+P24</f>
        <v>2832496126</v>
      </c>
      <c r="N24" s="44">
        <v>14</v>
      </c>
      <c r="O24" s="63">
        <v>103060</v>
      </c>
      <c r="P24" s="63">
        <v>2832496126</v>
      </c>
      <c r="Q24" s="48">
        <f>E24+H24+K24+N24</f>
        <v>38</v>
      </c>
      <c r="R24" s="66">
        <f>F24+I24+L24+O24</f>
        <v>346870</v>
      </c>
      <c r="S24" s="66">
        <f>G24+J24+M24+P24</f>
        <v>13097828889</v>
      </c>
    </row>
    <row r="25" spans="1:22" ht="21.75" customHeight="1">
      <c r="A25" s="44">
        <v>2</v>
      </c>
      <c r="B25" s="61" t="s">
        <v>109</v>
      </c>
      <c r="C25" s="46">
        <v>28</v>
      </c>
      <c r="D25" s="46">
        <v>4</v>
      </c>
      <c r="E25" s="58" t="s">
        <v>113</v>
      </c>
      <c r="F25" s="63">
        <v>54090</v>
      </c>
      <c r="G25" s="63">
        <v>447409000</v>
      </c>
      <c r="H25" s="44">
        <v>7</v>
      </c>
      <c r="I25" s="63">
        <v>46410</v>
      </c>
      <c r="J25" s="63">
        <v>388550000</v>
      </c>
      <c r="K25" s="44">
        <v>4</v>
      </c>
      <c r="L25" s="63">
        <f>+O25</f>
        <v>19130</v>
      </c>
      <c r="M25" s="63">
        <v>78820400</v>
      </c>
      <c r="N25" s="44">
        <v>2</v>
      </c>
      <c r="O25" s="63">
        <v>19130</v>
      </c>
      <c r="P25" s="63">
        <v>368929000</v>
      </c>
      <c r="Q25" s="58">
        <f>H25+K25+N25</f>
        <v>13</v>
      </c>
      <c r="R25" s="66">
        <f t="shared" ref="R25:S28" si="0">F25+I25+L25+O25</f>
        <v>138760</v>
      </c>
      <c r="S25" s="66">
        <f t="shared" si="0"/>
        <v>1283708400</v>
      </c>
    </row>
    <row r="26" spans="1:22" ht="21.75" customHeight="1">
      <c r="A26" s="44">
        <v>3</v>
      </c>
      <c r="B26" s="61" t="s">
        <v>110</v>
      </c>
      <c r="C26" s="46">
        <v>11</v>
      </c>
      <c r="D26" s="46">
        <v>2</v>
      </c>
      <c r="E26" s="58" t="s">
        <v>113</v>
      </c>
      <c r="F26" s="63">
        <v>8690</v>
      </c>
      <c r="G26" s="63">
        <v>84984000</v>
      </c>
      <c r="H26" s="58" t="s">
        <v>113</v>
      </c>
      <c r="I26" s="63">
        <v>8900</v>
      </c>
      <c r="J26" s="63">
        <v>85981000</v>
      </c>
      <c r="K26" s="58" t="s">
        <v>113</v>
      </c>
      <c r="L26" s="63">
        <v>3697</v>
      </c>
      <c r="M26" s="63">
        <v>35004000</v>
      </c>
      <c r="N26" s="58" t="s">
        <v>113</v>
      </c>
      <c r="O26" s="63">
        <v>15846</v>
      </c>
      <c r="P26" s="63">
        <v>256117000</v>
      </c>
      <c r="Q26" s="58" t="s">
        <v>113</v>
      </c>
      <c r="R26" s="66">
        <f t="shared" si="0"/>
        <v>37133</v>
      </c>
      <c r="S26" s="66">
        <f t="shared" si="0"/>
        <v>462086000</v>
      </c>
    </row>
    <row r="27" spans="1:22" ht="21.75" customHeight="1">
      <c r="A27" s="44">
        <v>4</v>
      </c>
      <c r="B27" s="61" t="s">
        <v>111</v>
      </c>
      <c r="C27" s="46">
        <v>18</v>
      </c>
      <c r="D27" s="46">
        <v>11</v>
      </c>
      <c r="E27" s="44">
        <v>56</v>
      </c>
      <c r="F27" s="63">
        <v>15440</v>
      </c>
      <c r="G27" s="64">
        <v>158135000</v>
      </c>
      <c r="H27" s="44">
        <v>30</v>
      </c>
      <c r="I27" s="63">
        <v>11854</v>
      </c>
      <c r="J27" s="63">
        <v>122433000</v>
      </c>
      <c r="K27" s="58" t="s">
        <v>113</v>
      </c>
      <c r="L27" s="63">
        <v>3411</v>
      </c>
      <c r="M27" s="63">
        <v>6563000</v>
      </c>
      <c r="N27" s="44">
        <v>76</v>
      </c>
      <c r="O27" s="63">
        <v>22273</v>
      </c>
      <c r="P27" s="63">
        <v>287946500</v>
      </c>
      <c r="Q27" s="48">
        <f>E27+H27+N27</f>
        <v>162</v>
      </c>
      <c r="R27" s="66">
        <f>F27+I27+L27+O27</f>
        <v>52978</v>
      </c>
      <c r="S27" s="66">
        <f>G27+J27+M27+P27</f>
        <v>575077500</v>
      </c>
    </row>
    <row r="28" spans="1:22" ht="21.75" customHeight="1">
      <c r="A28" s="44">
        <v>5</v>
      </c>
      <c r="B28" s="61" t="s">
        <v>112</v>
      </c>
      <c r="C28" s="46">
        <v>5</v>
      </c>
      <c r="D28" s="58" t="s">
        <v>113</v>
      </c>
      <c r="E28" s="58" t="s">
        <v>113</v>
      </c>
      <c r="F28" s="63">
        <v>3599</v>
      </c>
      <c r="G28" s="64">
        <v>6838100</v>
      </c>
      <c r="H28" s="58" t="s">
        <v>113</v>
      </c>
      <c r="I28" s="63">
        <v>3046</v>
      </c>
      <c r="J28" s="59">
        <v>5787400</v>
      </c>
      <c r="K28" s="58" t="s">
        <v>113</v>
      </c>
      <c r="L28" s="63">
        <v>1349</v>
      </c>
      <c r="M28" s="63">
        <v>2563100</v>
      </c>
      <c r="N28" s="58" t="s">
        <v>113</v>
      </c>
      <c r="O28" s="63">
        <v>2578</v>
      </c>
      <c r="P28" s="63">
        <v>4898200</v>
      </c>
      <c r="Q28" s="58" t="s">
        <v>113</v>
      </c>
      <c r="R28" s="66">
        <f t="shared" si="0"/>
        <v>10572</v>
      </c>
      <c r="S28" s="66">
        <f t="shared" si="0"/>
        <v>20086800</v>
      </c>
    </row>
    <row r="29" spans="1:22" ht="21.75" customHeight="1">
      <c r="A29" s="44"/>
      <c r="B29" s="45"/>
      <c r="C29" s="46"/>
      <c r="D29" s="46"/>
      <c r="E29" s="44"/>
      <c r="F29" s="47"/>
      <c r="G29" s="47"/>
      <c r="H29" s="44"/>
      <c r="I29" s="47"/>
      <c r="J29" s="47"/>
      <c r="K29" s="44"/>
      <c r="L29" s="47"/>
      <c r="M29" s="47"/>
      <c r="N29" s="44"/>
      <c r="O29" s="47"/>
      <c r="P29" s="47"/>
      <c r="Q29" s="48"/>
      <c r="R29" s="48"/>
      <c r="S29" s="48"/>
    </row>
    <row r="30" spans="1:22" ht="21.75" customHeight="1">
      <c r="A30" s="47" t="s">
        <v>29</v>
      </c>
      <c r="B30" s="49"/>
      <c r="C30" s="46">
        <f>C13+C14+C15+C19+C20+C24+C25+C26+C28</f>
        <v>149</v>
      </c>
      <c r="D30" s="46">
        <f>D24+D25+D26+D27</f>
        <v>30</v>
      </c>
      <c r="E30" s="46">
        <f>E24+E27</f>
        <v>58</v>
      </c>
      <c r="F30" s="71">
        <f>F13+F14+F19+F20+F24+F25+F26+F27+F28</f>
        <v>203093</v>
      </c>
      <c r="G30" s="71">
        <f>G13+G14+G19+G20+G24+G25+G26+G27+G28</f>
        <v>2491020485</v>
      </c>
      <c r="H30" s="46">
        <f>H24+H25+H27</f>
        <v>46</v>
      </c>
      <c r="I30" s="71">
        <f>I13+I14+I19+I20+I24+I25+I26+I27+I28</f>
        <v>177113</v>
      </c>
      <c r="J30" s="71">
        <f>J13+J14+J19+J20+J24+J25+J26+J27+J28</f>
        <v>6301449152</v>
      </c>
      <c r="K30" s="46">
        <f>K24+K25</f>
        <v>17</v>
      </c>
      <c r="L30" s="71">
        <f>L13+L14+L19+L20+L24+L25+L26+L27+L28</f>
        <v>55210</v>
      </c>
      <c r="M30" s="71">
        <f>M13+M14+M19+M20+M24+M25+M26+M27+M28</f>
        <v>2972367726</v>
      </c>
      <c r="N30" s="46">
        <f>N24+N25+N27</f>
        <v>92</v>
      </c>
      <c r="O30" s="71">
        <f>O13+O14+O19+O20+O24+O25+O26+O27+O28</f>
        <v>183135</v>
      </c>
      <c r="P30" s="71">
        <f>P13+P14+P19+P20+P24+P25+P26+P27+P28</f>
        <v>3984276726</v>
      </c>
      <c r="Q30" s="71">
        <f>SUM(Q13:Q28)</f>
        <v>213</v>
      </c>
      <c r="R30" s="71">
        <f>SUM(R13:R28)</f>
        <v>618551</v>
      </c>
      <c r="S30" s="71">
        <f>SUM(S13:S28)</f>
        <v>15749114089</v>
      </c>
    </row>
    <row r="31" spans="1:22" ht="21.75" customHeight="1">
      <c r="A31" s="50"/>
      <c r="B31" s="50"/>
      <c r="C31" s="51"/>
      <c r="D31" s="51"/>
      <c r="E31" s="52"/>
      <c r="F31" s="52"/>
      <c r="G31" s="52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</sheetData>
  <mergeCells count="13">
    <mergeCell ref="A3:S3"/>
    <mergeCell ref="A4:S4"/>
    <mergeCell ref="A8:A10"/>
    <mergeCell ref="B8:B10"/>
    <mergeCell ref="C8:D8"/>
    <mergeCell ref="E8:P8"/>
    <mergeCell ref="Q8:S9"/>
    <mergeCell ref="C9:C10"/>
    <mergeCell ref="D9:D10"/>
    <mergeCell ref="E9:G9"/>
    <mergeCell ref="H9:J9"/>
    <mergeCell ref="K9:M9"/>
    <mergeCell ref="N9:P9"/>
  </mergeCells>
  <printOptions horizontalCentered="1"/>
  <pageMargins left="7.874015748031496E-2" right="0.19685039370078741" top="0.35433070866141736" bottom="0.19685039370078741" header="0.23622047244094491" footer="0.19685039370078741"/>
  <pageSetup paperSize="5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V31"/>
  <sheetViews>
    <sheetView view="pageBreakPreview" topLeftCell="B19" zoomScale="70" zoomScaleNormal="90" zoomScaleSheetLayoutView="70" workbookViewId="0">
      <selection activeCell="B32" sqref="A32:XFD42"/>
    </sheetView>
  </sheetViews>
  <sheetFormatPr defaultRowHeight="14.25"/>
  <cols>
    <col min="1" max="1" width="5.5703125" style="19" customWidth="1"/>
    <col min="2" max="2" width="35.42578125" style="19" customWidth="1"/>
    <col min="3" max="4" width="6.7109375" style="19" customWidth="1"/>
    <col min="5" max="5" width="11.28515625" style="19" bestFit="1" customWidth="1"/>
    <col min="6" max="6" width="10.5703125" style="19" bestFit="1" customWidth="1"/>
    <col min="7" max="7" width="18.7109375" style="19" customWidth="1"/>
    <col min="8" max="8" width="11.28515625" style="19" bestFit="1" customWidth="1"/>
    <col min="9" max="9" width="10.5703125" style="19" bestFit="1" customWidth="1"/>
    <col min="10" max="10" width="18.7109375" style="19" customWidth="1"/>
    <col min="11" max="11" width="11.28515625" style="19" bestFit="1" customWidth="1"/>
    <col min="12" max="12" width="12.85546875" style="19" bestFit="1" customWidth="1"/>
    <col min="13" max="13" width="18.7109375" style="19" customWidth="1"/>
    <col min="14" max="14" width="11.28515625" style="19" bestFit="1" customWidth="1"/>
    <col min="15" max="15" width="15.85546875" style="19" bestFit="1" customWidth="1"/>
    <col min="16" max="16" width="19" style="19" customWidth="1"/>
    <col min="17" max="17" width="11.140625" style="19" customWidth="1"/>
    <col min="18" max="18" width="14.7109375" style="19" customWidth="1"/>
    <col min="19" max="19" width="22.5703125" style="19" customWidth="1"/>
    <col min="20" max="21" width="9.140625" style="19"/>
    <col min="22" max="22" width="10" style="19" bestFit="1" customWidth="1"/>
    <col min="23" max="211" width="9.140625" style="19"/>
    <col min="212" max="212" width="5" style="19" customWidth="1"/>
    <col min="213" max="213" width="27.42578125" style="19" customWidth="1"/>
    <col min="214" max="239" width="5.7109375" style="19" customWidth="1"/>
    <col min="240" max="467" width="9.140625" style="19"/>
    <col min="468" max="468" width="5" style="19" customWidth="1"/>
    <col min="469" max="469" width="27.42578125" style="19" customWidth="1"/>
    <col min="470" max="495" width="5.7109375" style="19" customWidth="1"/>
    <col min="496" max="723" width="9.140625" style="19"/>
    <col min="724" max="724" width="5" style="19" customWidth="1"/>
    <col min="725" max="725" width="27.42578125" style="19" customWidth="1"/>
    <col min="726" max="751" width="5.7109375" style="19" customWidth="1"/>
    <col min="752" max="979" width="9.140625" style="19"/>
    <col min="980" max="980" width="5" style="19" customWidth="1"/>
    <col min="981" max="981" width="27.42578125" style="19" customWidth="1"/>
    <col min="982" max="1007" width="5.7109375" style="19" customWidth="1"/>
    <col min="1008" max="1235" width="9.140625" style="19"/>
    <col min="1236" max="1236" width="5" style="19" customWidth="1"/>
    <col min="1237" max="1237" width="27.42578125" style="19" customWidth="1"/>
    <col min="1238" max="1263" width="5.7109375" style="19" customWidth="1"/>
    <col min="1264" max="1491" width="9.140625" style="19"/>
    <col min="1492" max="1492" width="5" style="19" customWidth="1"/>
    <col min="1493" max="1493" width="27.42578125" style="19" customWidth="1"/>
    <col min="1494" max="1519" width="5.7109375" style="19" customWidth="1"/>
    <col min="1520" max="1747" width="9.140625" style="19"/>
    <col min="1748" max="1748" width="5" style="19" customWidth="1"/>
    <col min="1749" max="1749" width="27.42578125" style="19" customWidth="1"/>
    <col min="1750" max="1775" width="5.7109375" style="19" customWidth="1"/>
    <col min="1776" max="2003" width="9.140625" style="19"/>
    <col min="2004" max="2004" width="5" style="19" customWidth="1"/>
    <col min="2005" max="2005" width="27.42578125" style="19" customWidth="1"/>
    <col min="2006" max="2031" width="5.7109375" style="19" customWidth="1"/>
    <col min="2032" max="2259" width="9.140625" style="19"/>
    <col min="2260" max="2260" width="5" style="19" customWidth="1"/>
    <col min="2261" max="2261" width="27.42578125" style="19" customWidth="1"/>
    <col min="2262" max="2287" width="5.7109375" style="19" customWidth="1"/>
    <col min="2288" max="2515" width="9.140625" style="19"/>
    <col min="2516" max="2516" width="5" style="19" customWidth="1"/>
    <col min="2517" max="2517" width="27.42578125" style="19" customWidth="1"/>
    <col min="2518" max="2543" width="5.7109375" style="19" customWidth="1"/>
    <col min="2544" max="2771" width="9.140625" style="19"/>
    <col min="2772" max="2772" width="5" style="19" customWidth="1"/>
    <col min="2773" max="2773" width="27.42578125" style="19" customWidth="1"/>
    <col min="2774" max="2799" width="5.7109375" style="19" customWidth="1"/>
    <col min="2800" max="3027" width="9.140625" style="19"/>
    <col min="3028" max="3028" width="5" style="19" customWidth="1"/>
    <col min="3029" max="3029" width="27.42578125" style="19" customWidth="1"/>
    <col min="3030" max="3055" width="5.7109375" style="19" customWidth="1"/>
    <col min="3056" max="3283" width="9.140625" style="19"/>
    <col min="3284" max="3284" width="5" style="19" customWidth="1"/>
    <col min="3285" max="3285" width="27.42578125" style="19" customWidth="1"/>
    <col min="3286" max="3311" width="5.7109375" style="19" customWidth="1"/>
    <col min="3312" max="3539" width="9.140625" style="19"/>
    <col min="3540" max="3540" width="5" style="19" customWidth="1"/>
    <col min="3541" max="3541" width="27.42578125" style="19" customWidth="1"/>
    <col min="3542" max="3567" width="5.7109375" style="19" customWidth="1"/>
    <col min="3568" max="3795" width="9.140625" style="19"/>
    <col min="3796" max="3796" width="5" style="19" customWidth="1"/>
    <col min="3797" max="3797" width="27.42578125" style="19" customWidth="1"/>
    <col min="3798" max="3823" width="5.7109375" style="19" customWidth="1"/>
    <col min="3824" max="4051" width="9.140625" style="19"/>
    <col min="4052" max="4052" width="5" style="19" customWidth="1"/>
    <col min="4053" max="4053" width="27.42578125" style="19" customWidth="1"/>
    <col min="4054" max="4079" width="5.7109375" style="19" customWidth="1"/>
    <col min="4080" max="4307" width="9.140625" style="19"/>
    <col min="4308" max="4308" width="5" style="19" customWidth="1"/>
    <col min="4309" max="4309" width="27.42578125" style="19" customWidth="1"/>
    <col min="4310" max="4335" width="5.7109375" style="19" customWidth="1"/>
    <col min="4336" max="4563" width="9.140625" style="19"/>
    <col min="4564" max="4564" width="5" style="19" customWidth="1"/>
    <col min="4565" max="4565" width="27.42578125" style="19" customWidth="1"/>
    <col min="4566" max="4591" width="5.7109375" style="19" customWidth="1"/>
    <col min="4592" max="4819" width="9.140625" style="19"/>
    <col min="4820" max="4820" width="5" style="19" customWidth="1"/>
    <col min="4821" max="4821" width="27.42578125" style="19" customWidth="1"/>
    <col min="4822" max="4847" width="5.7109375" style="19" customWidth="1"/>
    <col min="4848" max="5075" width="9.140625" style="19"/>
    <col min="5076" max="5076" width="5" style="19" customWidth="1"/>
    <col min="5077" max="5077" width="27.42578125" style="19" customWidth="1"/>
    <col min="5078" max="5103" width="5.7109375" style="19" customWidth="1"/>
    <col min="5104" max="5331" width="9.140625" style="19"/>
    <col min="5332" max="5332" width="5" style="19" customWidth="1"/>
    <col min="5333" max="5333" width="27.42578125" style="19" customWidth="1"/>
    <col min="5334" max="5359" width="5.7109375" style="19" customWidth="1"/>
    <col min="5360" max="5587" width="9.140625" style="19"/>
    <col min="5588" max="5588" width="5" style="19" customWidth="1"/>
    <col min="5589" max="5589" width="27.42578125" style="19" customWidth="1"/>
    <col min="5590" max="5615" width="5.7109375" style="19" customWidth="1"/>
    <col min="5616" max="5843" width="9.140625" style="19"/>
    <col min="5844" max="5844" width="5" style="19" customWidth="1"/>
    <col min="5845" max="5845" width="27.42578125" style="19" customWidth="1"/>
    <col min="5846" max="5871" width="5.7109375" style="19" customWidth="1"/>
    <col min="5872" max="6099" width="9.140625" style="19"/>
    <col min="6100" max="6100" width="5" style="19" customWidth="1"/>
    <col min="6101" max="6101" width="27.42578125" style="19" customWidth="1"/>
    <col min="6102" max="6127" width="5.7109375" style="19" customWidth="1"/>
    <col min="6128" max="6355" width="9.140625" style="19"/>
    <col min="6356" max="6356" width="5" style="19" customWidth="1"/>
    <col min="6357" max="6357" width="27.42578125" style="19" customWidth="1"/>
    <col min="6358" max="6383" width="5.7109375" style="19" customWidth="1"/>
    <col min="6384" max="6611" width="9.140625" style="19"/>
    <col min="6612" max="6612" width="5" style="19" customWidth="1"/>
    <col min="6613" max="6613" width="27.42578125" style="19" customWidth="1"/>
    <col min="6614" max="6639" width="5.7109375" style="19" customWidth="1"/>
    <col min="6640" max="6867" width="9.140625" style="19"/>
    <col min="6868" max="6868" width="5" style="19" customWidth="1"/>
    <col min="6869" max="6869" width="27.42578125" style="19" customWidth="1"/>
    <col min="6870" max="6895" width="5.7109375" style="19" customWidth="1"/>
    <col min="6896" max="7123" width="9.140625" style="19"/>
    <col min="7124" max="7124" width="5" style="19" customWidth="1"/>
    <col min="7125" max="7125" width="27.42578125" style="19" customWidth="1"/>
    <col min="7126" max="7151" width="5.7109375" style="19" customWidth="1"/>
    <col min="7152" max="7379" width="9.140625" style="19"/>
    <col min="7380" max="7380" width="5" style="19" customWidth="1"/>
    <col min="7381" max="7381" width="27.42578125" style="19" customWidth="1"/>
    <col min="7382" max="7407" width="5.7109375" style="19" customWidth="1"/>
    <col min="7408" max="7635" width="9.140625" style="19"/>
    <col min="7636" max="7636" width="5" style="19" customWidth="1"/>
    <col min="7637" max="7637" width="27.42578125" style="19" customWidth="1"/>
    <col min="7638" max="7663" width="5.7109375" style="19" customWidth="1"/>
    <col min="7664" max="7891" width="9.140625" style="19"/>
    <col min="7892" max="7892" width="5" style="19" customWidth="1"/>
    <col min="7893" max="7893" width="27.42578125" style="19" customWidth="1"/>
    <col min="7894" max="7919" width="5.7109375" style="19" customWidth="1"/>
    <col min="7920" max="8147" width="9.140625" style="19"/>
    <col min="8148" max="8148" width="5" style="19" customWidth="1"/>
    <col min="8149" max="8149" width="27.42578125" style="19" customWidth="1"/>
    <col min="8150" max="8175" width="5.7109375" style="19" customWidth="1"/>
    <col min="8176" max="8403" width="9.140625" style="19"/>
    <col min="8404" max="8404" width="5" style="19" customWidth="1"/>
    <col min="8405" max="8405" width="27.42578125" style="19" customWidth="1"/>
    <col min="8406" max="8431" width="5.7109375" style="19" customWidth="1"/>
    <col min="8432" max="8659" width="9.140625" style="19"/>
    <col min="8660" max="8660" width="5" style="19" customWidth="1"/>
    <col min="8661" max="8661" width="27.42578125" style="19" customWidth="1"/>
    <col min="8662" max="8687" width="5.7109375" style="19" customWidth="1"/>
    <col min="8688" max="8915" width="9.140625" style="19"/>
    <col min="8916" max="8916" width="5" style="19" customWidth="1"/>
    <col min="8917" max="8917" width="27.42578125" style="19" customWidth="1"/>
    <col min="8918" max="8943" width="5.7109375" style="19" customWidth="1"/>
    <col min="8944" max="9171" width="9.140625" style="19"/>
    <col min="9172" max="9172" width="5" style="19" customWidth="1"/>
    <col min="9173" max="9173" width="27.42578125" style="19" customWidth="1"/>
    <col min="9174" max="9199" width="5.7109375" style="19" customWidth="1"/>
    <col min="9200" max="9427" width="9.140625" style="19"/>
    <col min="9428" max="9428" width="5" style="19" customWidth="1"/>
    <col min="9429" max="9429" width="27.42578125" style="19" customWidth="1"/>
    <col min="9430" max="9455" width="5.7109375" style="19" customWidth="1"/>
    <col min="9456" max="9683" width="9.140625" style="19"/>
    <col min="9684" max="9684" width="5" style="19" customWidth="1"/>
    <col min="9685" max="9685" width="27.42578125" style="19" customWidth="1"/>
    <col min="9686" max="9711" width="5.7109375" style="19" customWidth="1"/>
    <col min="9712" max="9939" width="9.140625" style="19"/>
    <col min="9940" max="9940" width="5" style="19" customWidth="1"/>
    <col min="9941" max="9941" width="27.42578125" style="19" customWidth="1"/>
    <col min="9942" max="9967" width="5.7109375" style="19" customWidth="1"/>
    <col min="9968" max="10195" width="9.140625" style="19"/>
    <col min="10196" max="10196" width="5" style="19" customWidth="1"/>
    <col min="10197" max="10197" width="27.42578125" style="19" customWidth="1"/>
    <col min="10198" max="10223" width="5.7109375" style="19" customWidth="1"/>
    <col min="10224" max="10451" width="9.140625" style="19"/>
    <col min="10452" max="10452" width="5" style="19" customWidth="1"/>
    <col min="10453" max="10453" width="27.42578125" style="19" customWidth="1"/>
    <col min="10454" max="10479" width="5.7109375" style="19" customWidth="1"/>
    <col min="10480" max="10707" width="9.140625" style="19"/>
    <col min="10708" max="10708" width="5" style="19" customWidth="1"/>
    <col min="10709" max="10709" width="27.42578125" style="19" customWidth="1"/>
    <col min="10710" max="10735" width="5.7109375" style="19" customWidth="1"/>
    <col min="10736" max="10963" width="9.140625" style="19"/>
    <col min="10964" max="10964" width="5" style="19" customWidth="1"/>
    <col min="10965" max="10965" width="27.42578125" style="19" customWidth="1"/>
    <col min="10966" max="10991" width="5.7109375" style="19" customWidth="1"/>
    <col min="10992" max="11219" width="9.140625" style="19"/>
    <col min="11220" max="11220" width="5" style="19" customWidth="1"/>
    <col min="11221" max="11221" width="27.42578125" style="19" customWidth="1"/>
    <col min="11222" max="11247" width="5.7109375" style="19" customWidth="1"/>
    <col min="11248" max="11475" width="9.140625" style="19"/>
    <col min="11476" max="11476" width="5" style="19" customWidth="1"/>
    <col min="11477" max="11477" width="27.42578125" style="19" customWidth="1"/>
    <col min="11478" max="11503" width="5.7109375" style="19" customWidth="1"/>
    <col min="11504" max="11731" width="9.140625" style="19"/>
    <col min="11732" max="11732" width="5" style="19" customWidth="1"/>
    <col min="11733" max="11733" width="27.42578125" style="19" customWidth="1"/>
    <col min="11734" max="11759" width="5.7109375" style="19" customWidth="1"/>
    <col min="11760" max="11987" width="9.140625" style="19"/>
    <col min="11988" max="11988" width="5" style="19" customWidth="1"/>
    <col min="11989" max="11989" width="27.42578125" style="19" customWidth="1"/>
    <col min="11990" max="12015" width="5.7109375" style="19" customWidth="1"/>
    <col min="12016" max="12243" width="9.140625" style="19"/>
    <col min="12244" max="12244" width="5" style="19" customWidth="1"/>
    <col min="12245" max="12245" width="27.42578125" style="19" customWidth="1"/>
    <col min="12246" max="12271" width="5.7109375" style="19" customWidth="1"/>
    <col min="12272" max="12499" width="9.140625" style="19"/>
    <col min="12500" max="12500" width="5" style="19" customWidth="1"/>
    <col min="12501" max="12501" width="27.42578125" style="19" customWidth="1"/>
    <col min="12502" max="12527" width="5.7109375" style="19" customWidth="1"/>
    <col min="12528" max="12755" width="9.140625" style="19"/>
    <col min="12756" max="12756" width="5" style="19" customWidth="1"/>
    <col min="12757" max="12757" width="27.42578125" style="19" customWidth="1"/>
    <col min="12758" max="12783" width="5.7109375" style="19" customWidth="1"/>
    <col min="12784" max="13011" width="9.140625" style="19"/>
    <col min="13012" max="13012" width="5" style="19" customWidth="1"/>
    <col min="13013" max="13013" width="27.42578125" style="19" customWidth="1"/>
    <col min="13014" max="13039" width="5.7109375" style="19" customWidth="1"/>
    <col min="13040" max="13267" width="9.140625" style="19"/>
    <col min="13268" max="13268" width="5" style="19" customWidth="1"/>
    <col min="13269" max="13269" width="27.42578125" style="19" customWidth="1"/>
    <col min="13270" max="13295" width="5.7109375" style="19" customWidth="1"/>
    <col min="13296" max="13523" width="9.140625" style="19"/>
    <col min="13524" max="13524" width="5" style="19" customWidth="1"/>
    <col min="13525" max="13525" width="27.42578125" style="19" customWidth="1"/>
    <col min="13526" max="13551" width="5.7109375" style="19" customWidth="1"/>
    <col min="13552" max="13779" width="9.140625" style="19"/>
    <col min="13780" max="13780" width="5" style="19" customWidth="1"/>
    <col min="13781" max="13781" width="27.42578125" style="19" customWidth="1"/>
    <col min="13782" max="13807" width="5.7109375" style="19" customWidth="1"/>
    <col min="13808" max="14035" width="9.140625" style="19"/>
    <col min="14036" max="14036" width="5" style="19" customWidth="1"/>
    <col min="14037" max="14037" width="27.42578125" style="19" customWidth="1"/>
    <col min="14038" max="14063" width="5.7109375" style="19" customWidth="1"/>
    <col min="14064" max="14291" width="9.140625" style="19"/>
    <col min="14292" max="14292" width="5" style="19" customWidth="1"/>
    <col min="14293" max="14293" width="27.42578125" style="19" customWidth="1"/>
    <col min="14294" max="14319" width="5.7109375" style="19" customWidth="1"/>
    <col min="14320" max="14547" width="9.140625" style="19"/>
    <col min="14548" max="14548" width="5" style="19" customWidth="1"/>
    <col min="14549" max="14549" width="27.42578125" style="19" customWidth="1"/>
    <col min="14550" max="14575" width="5.7109375" style="19" customWidth="1"/>
    <col min="14576" max="14803" width="9.140625" style="19"/>
    <col min="14804" max="14804" width="5" style="19" customWidth="1"/>
    <col min="14805" max="14805" width="27.42578125" style="19" customWidth="1"/>
    <col min="14806" max="14831" width="5.7109375" style="19" customWidth="1"/>
    <col min="14832" max="15059" width="9.140625" style="19"/>
    <col min="15060" max="15060" width="5" style="19" customWidth="1"/>
    <col min="15061" max="15061" width="27.42578125" style="19" customWidth="1"/>
    <col min="15062" max="15087" width="5.7109375" style="19" customWidth="1"/>
    <col min="15088" max="15315" width="9.140625" style="19"/>
    <col min="15316" max="15316" width="5" style="19" customWidth="1"/>
    <col min="15317" max="15317" width="27.42578125" style="19" customWidth="1"/>
    <col min="15318" max="15343" width="5.7109375" style="19" customWidth="1"/>
    <col min="15344" max="15571" width="9.140625" style="19"/>
    <col min="15572" max="15572" width="5" style="19" customWidth="1"/>
    <col min="15573" max="15573" width="27.42578125" style="19" customWidth="1"/>
    <col min="15574" max="15599" width="5.7109375" style="19" customWidth="1"/>
    <col min="15600" max="15827" width="9.140625" style="19"/>
    <col min="15828" max="15828" width="5" style="19" customWidth="1"/>
    <col min="15829" max="15829" width="27.42578125" style="19" customWidth="1"/>
    <col min="15830" max="15855" width="5.7109375" style="19" customWidth="1"/>
    <col min="15856" max="16083" width="9.140625" style="19"/>
    <col min="16084" max="16084" width="5" style="19" customWidth="1"/>
    <col min="16085" max="16085" width="27.42578125" style="19" customWidth="1"/>
    <col min="16086" max="16111" width="5.7109375" style="19" customWidth="1"/>
    <col min="16112" max="16384" width="9.140625" style="19"/>
  </cols>
  <sheetData>
    <row r="3" spans="1:19" s="36" customFormat="1" ht="25.5">
      <c r="A3" s="82" t="s">
        <v>62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6" customFormat="1" ht="25.5">
      <c r="A4" s="82" t="s">
        <v>117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</row>
    <row r="5" spans="1:19" ht="17.25">
      <c r="A5" s="37"/>
      <c r="B5" s="37"/>
      <c r="C5" s="37"/>
      <c r="D5" s="37"/>
      <c r="E5" s="37"/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20.25">
      <c r="A6" s="39" t="s">
        <v>102</v>
      </c>
      <c r="B6" s="40"/>
      <c r="C6" s="40"/>
      <c r="D6" s="40"/>
      <c r="E6" s="40"/>
      <c r="F6" s="40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0.25">
      <c r="A7" s="42"/>
      <c r="B7" s="42"/>
      <c r="C7" s="42"/>
      <c r="D7" s="42"/>
      <c r="E7" s="40"/>
      <c r="F7" s="40"/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s="21" customFormat="1" ht="20.25">
      <c r="A8" s="83" t="s">
        <v>0</v>
      </c>
      <c r="B8" s="85" t="s">
        <v>1</v>
      </c>
      <c r="C8" s="88" t="s">
        <v>70</v>
      </c>
      <c r="D8" s="88"/>
      <c r="E8" s="89" t="s">
        <v>2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1"/>
      <c r="Q8" s="92" t="s">
        <v>28</v>
      </c>
      <c r="R8" s="93"/>
      <c r="S8" s="94"/>
    </row>
    <row r="9" spans="1:19" s="21" customFormat="1" ht="21.75" customHeight="1">
      <c r="A9" s="84"/>
      <c r="B9" s="86"/>
      <c r="C9" s="98" t="s">
        <v>3</v>
      </c>
      <c r="D9" s="98" t="s">
        <v>4</v>
      </c>
      <c r="E9" s="100" t="s">
        <v>23</v>
      </c>
      <c r="F9" s="101"/>
      <c r="G9" s="101"/>
      <c r="H9" s="100" t="s">
        <v>24</v>
      </c>
      <c r="I9" s="101"/>
      <c r="J9" s="101"/>
      <c r="K9" s="100" t="s">
        <v>68</v>
      </c>
      <c r="L9" s="101"/>
      <c r="M9" s="101"/>
      <c r="N9" s="100" t="s">
        <v>25</v>
      </c>
      <c r="O9" s="101"/>
      <c r="P9" s="101"/>
      <c r="Q9" s="95"/>
      <c r="R9" s="96"/>
      <c r="S9" s="97"/>
    </row>
    <row r="10" spans="1:19" s="21" customFormat="1" ht="20.25">
      <c r="A10" s="84"/>
      <c r="B10" s="87"/>
      <c r="C10" s="99"/>
      <c r="D10" s="99"/>
      <c r="E10" s="43" t="s">
        <v>8</v>
      </c>
      <c r="F10" s="43" t="s">
        <v>9</v>
      </c>
      <c r="G10" s="43" t="s">
        <v>10</v>
      </c>
      <c r="H10" s="43" t="s">
        <v>8</v>
      </c>
      <c r="I10" s="43" t="s">
        <v>9</v>
      </c>
      <c r="J10" s="43" t="s">
        <v>10</v>
      </c>
      <c r="K10" s="43" t="s">
        <v>8</v>
      </c>
      <c r="L10" s="43" t="s">
        <v>9</v>
      </c>
      <c r="M10" s="43" t="s">
        <v>10</v>
      </c>
      <c r="N10" s="43" t="s">
        <v>8</v>
      </c>
      <c r="O10" s="43" t="s">
        <v>9</v>
      </c>
      <c r="P10" s="43" t="s">
        <v>10</v>
      </c>
      <c r="Q10" s="43" t="s">
        <v>8</v>
      </c>
      <c r="R10" s="43" t="s">
        <v>9</v>
      </c>
      <c r="S10" s="43" t="s">
        <v>10</v>
      </c>
    </row>
    <row r="11" spans="1:19" s="21" customFormat="1" ht="21.75" customHeight="1">
      <c r="A11" s="53"/>
      <c r="B11" s="54" t="s">
        <v>11</v>
      </c>
      <c r="C11" s="55"/>
      <c r="D11" s="55"/>
      <c r="E11" s="53"/>
      <c r="F11" s="56"/>
      <c r="G11" s="56"/>
      <c r="H11" s="53"/>
      <c r="I11" s="56"/>
      <c r="J11" s="56"/>
      <c r="K11" s="53"/>
      <c r="L11" s="56"/>
      <c r="M11" s="56"/>
      <c r="N11" s="53"/>
      <c r="O11" s="56"/>
      <c r="P11" s="56"/>
      <c r="Q11" s="48"/>
      <c r="R11" s="48"/>
      <c r="S11" s="48"/>
    </row>
    <row r="12" spans="1:19" ht="21.75" customHeight="1">
      <c r="A12" s="44"/>
      <c r="B12" s="45"/>
      <c r="C12" s="46"/>
      <c r="D12" s="57"/>
      <c r="E12" s="44"/>
      <c r="F12" s="47"/>
      <c r="G12" s="47"/>
      <c r="H12" s="44"/>
      <c r="I12" s="47"/>
      <c r="J12" s="47"/>
      <c r="K12" s="44"/>
      <c r="L12" s="47"/>
      <c r="M12" s="47"/>
      <c r="N12" s="44"/>
      <c r="O12" s="47"/>
      <c r="P12" s="47"/>
      <c r="Q12" s="48"/>
      <c r="R12" s="48"/>
      <c r="S12" s="48"/>
    </row>
    <row r="13" spans="1:19" ht="21.75" customHeight="1">
      <c r="A13" s="44">
        <v>1</v>
      </c>
      <c r="B13" s="45" t="s">
        <v>103</v>
      </c>
      <c r="C13" s="46">
        <v>14</v>
      </c>
      <c r="D13" s="58" t="s">
        <v>113</v>
      </c>
      <c r="E13" s="58" t="s">
        <v>113</v>
      </c>
      <c r="F13" s="62">
        <v>2310</v>
      </c>
      <c r="G13" s="64">
        <v>16461000</v>
      </c>
      <c r="H13" s="58" t="s">
        <v>113</v>
      </c>
      <c r="I13" s="64">
        <v>2465</v>
      </c>
      <c r="J13" s="64">
        <v>19165000</v>
      </c>
      <c r="K13" s="58" t="s">
        <v>113</v>
      </c>
      <c r="L13" s="63">
        <v>2380</v>
      </c>
      <c r="M13" s="63">
        <v>16804000</v>
      </c>
      <c r="N13" s="58" t="s">
        <v>113</v>
      </c>
      <c r="O13" s="64">
        <v>2770</v>
      </c>
      <c r="P13" s="64">
        <v>5692000</v>
      </c>
      <c r="Q13" s="58" t="s">
        <v>113</v>
      </c>
      <c r="R13" s="66">
        <f t="shared" ref="R13:S15" si="0">F13+I13+L13+O13</f>
        <v>9925</v>
      </c>
      <c r="S13" s="66">
        <f t="shared" si="0"/>
        <v>58122000</v>
      </c>
    </row>
    <row r="14" spans="1:19" ht="21.75" customHeight="1">
      <c r="A14" s="44">
        <v>2</v>
      </c>
      <c r="B14" s="45" t="s">
        <v>104</v>
      </c>
      <c r="C14" s="46">
        <v>1</v>
      </c>
      <c r="D14" s="58" t="s">
        <v>113</v>
      </c>
      <c r="E14" s="58" t="s">
        <v>113</v>
      </c>
      <c r="F14" s="63">
        <v>300</v>
      </c>
      <c r="G14" s="63">
        <v>1200000</v>
      </c>
      <c r="H14" s="58" t="s">
        <v>113</v>
      </c>
      <c r="I14" s="63">
        <v>125</v>
      </c>
      <c r="J14" s="63">
        <v>500000</v>
      </c>
      <c r="K14" s="58" t="s">
        <v>113</v>
      </c>
      <c r="L14" s="63">
        <v>125</v>
      </c>
      <c r="M14" s="63">
        <v>500000</v>
      </c>
      <c r="N14" s="58">
        <v>25</v>
      </c>
      <c r="O14" s="64">
        <v>4500</v>
      </c>
      <c r="P14" s="64">
        <v>2100000</v>
      </c>
      <c r="Q14" s="72">
        <f>N14</f>
        <v>25</v>
      </c>
      <c r="R14" s="66">
        <f t="shared" si="0"/>
        <v>5050</v>
      </c>
      <c r="S14" s="66">
        <f>G14+J14+M14+P14</f>
        <v>4300000</v>
      </c>
    </row>
    <row r="15" spans="1:19" ht="21.75" customHeight="1">
      <c r="A15" s="44">
        <v>3</v>
      </c>
      <c r="B15" s="45" t="s">
        <v>105</v>
      </c>
      <c r="C15" s="46">
        <v>1</v>
      </c>
      <c r="D15" s="58" t="s">
        <v>113</v>
      </c>
      <c r="E15" s="58" t="s">
        <v>113</v>
      </c>
      <c r="F15" s="62">
        <v>2714</v>
      </c>
      <c r="G15" s="62">
        <v>1628400</v>
      </c>
      <c r="H15" s="58" t="s">
        <v>113</v>
      </c>
      <c r="I15" s="65">
        <v>166</v>
      </c>
      <c r="J15" s="62">
        <v>99600</v>
      </c>
      <c r="K15" s="58" t="s">
        <v>113</v>
      </c>
      <c r="L15" s="62">
        <v>150</v>
      </c>
      <c r="M15" s="62">
        <v>90000</v>
      </c>
      <c r="N15" s="58" t="s">
        <v>113</v>
      </c>
      <c r="O15" s="62">
        <v>500</v>
      </c>
      <c r="P15" s="62">
        <v>300000</v>
      </c>
      <c r="Q15" s="58" t="s">
        <v>113</v>
      </c>
      <c r="R15" s="67">
        <f t="shared" si="0"/>
        <v>3530</v>
      </c>
      <c r="S15" s="67">
        <f t="shared" si="0"/>
        <v>2118000</v>
      </c>
    </row>
    <row r="16" spans="1:19" ht="21.75" customHeight="1">
      <c r="A16" s="44"/>
      <c r="B16" s="45"/>
      <c r="C16" s="46"/>
      <c r="D16" s="46"/>
      <c r="E16" s="44"/>
      <c r="F16" s="63"/>
      <c r="G16" s="63"/>
      <c r="H16" s="44"/>
      <c r="I16" s="63"/>
      <c r="J16" s="63"/>
      <c r="K16" s="44"/>
      <c r="L16" s="63"/>
      <c r="M16" s="63"/>
      <c r="N16" s="44"/>
      <c r="O16" s="64"/>
      <c r="P16" s="64"/>
      <c r="Q16" s="48"/>
      <c r="R16" s="68"/>
      <c r="S16" s="68"/>
    </row>
    <row r="17" spans="1:22" ht="21.75" customHeight="1">
      <c r="A17" s="44"/>
      <c r="B17" s="54" t="s">
        <v>12</v>
      </c>
      <c r="C17" s="46"/>
      <c r="D17" s="46"/>
      <c r="E17" s="44"/>
      <c r="F17" s="63"/>
      <c r="G17" s="63"/>
      <c r="H17" s="44"/>
      <c r="I17" s="63"/>
      <c r="J17" s="63"/>
      <c r="K17" s="44"/>
      <c r="L17" s="63"/>
      <c r="M17" s="63"/>
      <c r="N17" s="44"/>
      <c r="O17" s="64"/>
      <c r="P17" s="64"/>
      <c r="Q17" s="48"/>
      <c r="R17" s="68"/>
      <c r="S17" s="68"/>
      <c r="V17" s="19">
        <v>5394100</v>
      </c>
    </row>
    <row r="18" spans="1:22" ht="21.75" customHeight="1">
      <c r="A18" s="44"/>
      <c r="B18" s="54"/>
      <c r="C18" s="46"/>
      <c r="D18" s="46"/>
      <c r="E18" s="44"/>
      <c r="F18" s="63"/>
      <c r="G18" s="63"/>
      <c r="H18" s="44"/>
      <c r="I18" s="63"/>
      <c r="J18" s="63"/>
      <c r="K18" s="44"/>
      <c r="L18" s="63"/>
      <c r="M18" s="63"/>
      <c r="N18" s="44"/>
      <c r="O18" s="64"/>
      <c r="P18" s="64"/>
      <c r="Q18" s="48"/>
      <c r="R18" s="68"/>
      <c r="S18" s="68"/>
      <c r="V18" s="19">
        <v>74000</v>
      </c>
    </row>
    <row r="19" spans="1:22" ht="21.75" customHeight="1">
      <c r="A19" s="44">
        <v>1</v>
      </c>
      <c r="B19" s="45" t="s">
        <v>106</v>
      </c>
      <c r="C19" s="46">
        <v>1</v>
      </c>
      <c r="D19" s="58" t="s">
        <v>113</v>
      </c>
      <c r="E19" s="58" t="s">
        <v>113</v>
      </c>
      <c r="F19" s="63">
        <v>731</v>
      </c>
      <c r="G19" s="64">
        <v>1676000</v>
      </c>
      <c r="H19" s="58" t="s">
        <v>113</v>
      </c>
      <c r="I19" s="63">
        <v>629</v>
      </c>
      <c r="J19" s="62">
        <v>1767000</v>
      </c>
      <c r="K19" s="58" t="s">
        <v>113</v>
      </c>
      <c r="L19" s="63">
        <v>663</v>
      </c>
      <c r="M19" s="63">
        <v>1545000</v>
      </c>
      <c r="N19" s="58" t="s">
        <v>113</v>
      </c>
      <c r="O19" s="64">
        <v>679</v>
      </c>
      <c r="P19" s="64">
        <v>1358000</v>
      </c>
      <c r="Q19" s="58" t="s">
        <v>113</v>
      </c>
      <c r="R19" s="66">
        <f>F19+I19+L19+O19</f>
        <v>2702</v>
      </c>
      <c r="S19" s="66">
        <f>G19+J19+M19+P19</f>
        <v>6346000</v>
      </c>
      <c r="V19" s="19">
        <v>72000</v>
      </c>
    </row>
    <row r="20" spans="1:22" ht="21.75" customHeight="1">
      <c r="A20" s="44">
        <v>2</v>
      </c>
      <c r="B20" s="45" t="s">
        <v>107</v>
      </c>
      <c r="C20" s="46">
        <v>1</v>
      </c>
      <c r="D20" s="58" t="s">
        <v>113</v>
      </c>
      <c r="E20" s="58" t="s">
        <v>113</v>
      </c>
      <c r="F20" s="63">
        <v>200</v>
      </c>
      <c r="G20" s="63">
        <v>1000000</v>
      </c>
      <c r="H20" s="58" t="s">
        <v>113</v>
      </c>
      <c r="I20" s="63">
        <v>100</v>
      </c>
      <c r="J20" s="63">
        <v>500000</v>
      </c>
      <c r="K20" s="58" t="s">
        <v>113</v>
      </c>
      <c r="L20" s="63">
        <v>150</v>
      </c>
      <c r="M20" s="63">
        <v>750000</v>
      </c>
      <c r="N20" s="58" t="s">
        <v>113</v>
      </c>
      <c r="O20" s="64">
        <v>100</v>
      </c>
      <c r="P20" s="64">
        <v>500000</v>
      </c>
      <c r="Q20" s="58" t="s">
        <v>113</v>
      </c>
      <c r="R20" s="66">
        <f>F20+I20+L20+O20</f>
        <v>550</v>
      </c>
      <c r="S20" s="66">
        <f>G20+J20+M20+P20</f>
        <v>2750000</v>
      </c>
      <c r="V20" s="19">
        <f>V17+V18+V19</f>
        <v>5540100</v>
      </c>
    </row>
    <row r="21" spans="1:22" ht="21.75" customHeight="1">
      <c r="A21" s="44"/>
      <c r="B21" s="45"/>
      <c r="C21" s="46"/>
      <c r="D21" s="46"/>
      <c r="E21" s="44"/>
      <c r="F21" s="63"/>
      <c r="G21" s="63"/>
      <c r="H21" s="44"/>
      <c r="I21" s="63"/>
      <c r="J21" s="63"/>
      <c r="K21" s="44"/>
      <c r="L21" s="63"/>
      <c r="M21" s="63"/>
      <c r="N21" s="44"/>
      <c r="O21" s="64"/>
      <c r="P21" s="64"/>
      <c r="Q21" s="48"/>
      <c r="R21" s="68"/>
      <c r="S21" s="68"/>
    </row>
    <row r="22" spans="1:22" ht="21.75" customHeight="1">
      <c r="A22" s="44"/>
      <c r="B22" s="54" t="s">
        <v>13</v>
      </c>
      <c r="C22" s="46"/>
      <c r="D22" s="57"/>
      <c r="E22" s="44"/>
      <c r="F22" s="63"/>
      <c r="G22" s="63"/>
      <c r="H22" s="44"/>
      <c r="I22" s="63"/>
      <c r="J22" s="63"/>
      <c r="K22" s="44"/>
      <c r="L22" s="63"/>
      <c r="M22" s="63"/>
      <c r="N22" s="44"/>
      <c r="O22" s="64"/>
      <c r="P22" s="64"/>
      <c r="Q22" s="48"/>
      <c r="R22" s="68"/>
      <c r="S22" s="68"/>
    </row>
    <row r="23" spans="1:22" ht="21.75" customHeight="1">
      <c r="A23" s="44"/>
      <c r="B23" s="54"/>
      <c r="C23" s="46"/>
      <c r="D23" s="57"/>
      <c r="E23" s="44"/>
      <c r="F23" s="63"/>
      <c r="G23" s="63"/>
      <c r="H23" s="44"/>
      <c r="I23" s="63"/>
      <c r="J23" s="63"/>
      <c r="K23" s="44"/>
      <c r="L23" s="63"/>
      <c r="M23" s="63"/>
      <c r="N23" s="44"/>
      <c r="O23" s="64"/>
      <c r="P23" s="64"/>
      <c r="Q23" s="48"/>
      <c r="R23" s="68"/>
      <c r="S23" s="68"/>
    </row>
    <row r="24" spans="1:22" ht="21.75" customHeight="1">
      <c r="A24" s="44">
        <v>1</v>
      </c>
      <c r="B24" s="45" t="s">
        <v>108</v>
      </c>
      <c r="C24" s="46">
        <v>87</v>
      </c>
      <c r="D24" s="46">
        <v>13</v>
      </c>
      <c r="E24" s="44">
        <v>4</v>
      </c>
      <c r="F24" s="63">
        <v>68860</v>
      </c>
      <c r="G24" s="63">
        <v>1008374349</v>
      </c>
      <c r="H24" s="44">
        <v>9</v>
      </c>
      <c r="I24" s="63">
        <v>62150</v>
      </c>
      <c r="J24" s="63">
        <v>984612608</v>
      </c>
      <c r="K24" s="44">
        <v>4</v>
      </c>
      <c r="L24" s="63">
        <v>56000</v>
      </c>
      <c r="M24" s="63">
        <v>887116016</v>
      </c>
      <c r="N24" s="44">
        <v>23</v>
      </c>
      <c r="O24" s="64">
        <v>100700</v>
      </c>
      <c r="P24" s="64">
        <v>1595475083</v>
      </c>
      <c r="Q24" s="48">
        <f>E24+H24+K24+N24</f>
        <v>40</v>
      </c>
      <c r="R24" s="66">
        <f>F24+I24+L24+O24</f>
        <v>287710</v>
      </c>
      <c r="S24" s="66">
        <f>G24+J24+M24+P24</f>
        <v>4475578056</v>
      </c>
    </row>
    <row r="25" spans="1:22" ht="21.75" customHeight="1">
      <c r="A25" s="44">
        <v>2</v>
      </c>
      <c r="B25" s="61" t="s">
        <v>109</v>
      </c>
      <c r="C25" s="46">
        <v>28</v>
      </c>
      <c r="D25" s="46">
        <v>4</v>
      </c>
      <c r="E25" s="58" t="s">
        <v>113</v>
      </c>
      <c r="F25" s="63">
        <v>7826</v>
      </c>
      <c r="G25" s="63">
        <v>130507100</v>
      </c>
      <c r="H25" s="58" t="s">
        <v>113</v>
      </c>
      <c r="I25" s="63">
        <v>10591</v>
      </c>
      <c r="J25" s="63">
        <v>162742550</v>
      </c>
      <c r="K25" s="44">
        <v>6</v>
      </c>
      <c r="L25" s="63">
        <v>10350</v>
      </c>
      <c r="M25" s="63">
        <v>159131512</v>
      </c>
      <c r="N25" s="44">
        <v>27</v>
      </c>
      <c r="O25" s="64">
        <v>33500</v>
      </c>
      <c r="P25" s="64">
        <v>515179820</v>
      </c>
      <c r="Q25" s="72">
        <f>K25+N25</f>
        <v>33</v>
      </c>
      <c r="R25" s="66">
        <f t="shared" ref="R25:S28" si="1">F25+I25+L25+O25</f>
        <v>62267</v>
      </c>
      <c r="S25" s="66">
        <f t="shared" si="1"/>
        <v>967560982</v>
      </c>
    </row>
    <row r="26" spans="1:22" ht="21.75" customHeight="1">
      <c r="A26" s="44">
        <v>3</v>
      </c>
      <c r="B26" s="61" t="s">
        <v>110</v>
      </c>
      <c r="C26" s="46">
        <v>11</v>
      </c>
      <c r="D26" s="46">
        <v>2</v>
      </c>
      <c r="E26" s="58" t="s">
        <v>113</v>
      </c>
      <c r="F26" s="63">
        <v>5571</v>
      </c>
      <c r="G26" s="63">
        <v>56843000</v>
      </c>
      <c r="H26" s="58" t="s">
        <v>113</v>
      </c>
      <c r="I26" s="63">
        <v>4980</v>
      </c>
      <c r="J26" s="63">
        <v>50837000</v>
      </c>
      <c r="K26" s="58" t="s">
        <v>113</v>
      </c>
      <c r="L26" s="63">
        <v>6190</v>
      </c>
      <c r="M26" s="63">
        <v>63294000</v>
      </c>
      <c r="N26" s="58" t="s">
        <v>113</v>
      </c>
      <c r="O26" s="64">
        <v>10650</v>
      </c>
      <c r="P26" s="64">
        <v>108319000</v>
      </c>
      <c r="Q26" s="58" t="s">
        <v>113</v>
      </c>
      <c r="R26" s="66">
        <f t="shared" si="1"/>
        <v>27391</v>
      </c>
      <c r="S26" s="66">
        <f t="shared" si="1"/>
        <v>279293000</v>
      </c>
    </row>
    <row r="27" spans="1:22" ht="21.75" customHeight="1">
      <c r="A27" s="44">
        <v>4</v>
      </c>
      <c r="B27" s="61" t="s">
        <v>111</v>
      </c>
      <c r="C27" s="46">
        <v>18</v>
      </c>
      <c r="D27" s="46">
        <v>11</v>
      </c>
      <c r="E27" s="44">
        <v>8</v>
      </c>
      <c r="F27" s="63">
        <v>5210</v>
      </c>
      <c r="G27" s="64">
        <v>68139000</v>
      </c>
      <c r="H27" s="44">
        <v>17</v>
      </c>
      <c r="I27" s="63">
        <v>5500</v>
      </c>
      <c r="J27" s="63">
        <v>57200000</v>
      </c>
      <c r="K27" s="44">
        <v>10</v>
      </c>
      <c r="L27" s="63">
        <v>4924</v>
      </c>
      <c r="M27" s="63">
        <v>51406000</v>
      </c>
      <c r="N27" s="44">
        <v>57</v>
      </c>
      <c r="O27" s="64">
        <v>14610</v>
      </c>
      <c r="P27" s="64">
        <v>151277000</v>
      </c>
      <c r="Q27" s="48">
        <f>E27+H27+K27+N27</f>
        <v>92</v>
      </c>
      <c r="R27" s="66">
        <f t="shared" si="1"/>
        <v>30244</v>
      </c>
      <c r="S27" s="66">
        <f t="shared" si="1"/>
        <v>328022000</v>
      </c>
    </row>
    <row r="28" spans="1:22" ht="21.75" customHeight="1">
      <c r="A28" s="44">
        <v>5</v>
      </c>
      <c r="B28" s="61" t="s">
        <v>112</v>
      </c>
      <c r="C28" s="46">
        <v>5</v>
      </c>
      <c r="D28" s="58" t="s">
        <v>113</v>
      </c>
      <c r="E28" s="58" t="s">
        <v>113</v>
      </c>
      <c r="F28" s="63">
        <v>2750</v>
      </c>
      <c r="G28" s="64">
        <v>5225000</v>
      </c>
      <c r="H28" s="58" t="s">
        <v>113</v>
      </c>
      <c r="I28" s="63">
        <v>1710</v>
      </c>
      <c r="J28" s="64">
        <v>5913000</v>
      </c>
      <c r="K28" s="58" t="s">
        <v>113</v>
      </c>
      <c r="L28" s="63">
        <v>1817</v>
      </c>
      <c r="M28" s="63">
        <v>7513300</v>
      </c>
      <c r="N28" s="58" t="s">
        <v>113</v>
      </c>
      <c r="O28" s="64">
        <v>2427</v>
      </c>
      <c r="P28" s="64">
        <v>4611300</v>
      </c>
      <c r="Q28" s="58" t="s">
        <v>113</v>
      </c>
      <c r="R28" s="66">
        <f t="shared" si="1"/>
        <v>8704</v>
      </c>
      <c r="S28" s="66">
        <f t="shared" si="1"/>
        <v>23262600</v>
      </c>
    </row>
    <row r="29" spans="1:22" ht="21.75" customHeight="1">
      <c r="A29" s="44"/>
      <c r="B29" s="45"/>
      <c r="C29" s="46"/>
      <c r="D29" s="46"/>
      <c r="E29" s="44"/>
      <c r="F29" s="47"/>
      <c r="G29" s="47"/>
      <c r="H29" s="44"/>
      <c r="I29" s="47"/>
      <c r="J29" s="47"/>
      <c r="K29" s="44"/>
      <c r="L29" s="47"/>
      <c r="M29" s="47"/>
      <c r="N29" s="44"/>
      <c r="O29" s="47"/>
      <c r="P29" s="47"/>
      <c r="Q29" s="48"/>
      <c r="R29" s="48"/>
      <c r="S29" s="48"/>
    </row>
    <row r="30" spans="1:22" ht="21.75" customHeight="1">
      <c r="A30" s="47" t="s">
        <v>29</v>
      </c>
      <c r="B30" s="49"/>
      <c r="C30" s="46">
        <f>C13+C14+C15+C19+C20+C24+C25+C26+C27+C28</f>
        <v>167</v>
      </c>
      <c r="D30" s="46">
        <f>D24+D25+D26+D27</f>
        <v>30</v>
      </c>
      <c r="E30" s="46">
        <f>E24+E27</f>
        <v>12</v>
      </c>
      <c r="F30" s="71">
        <f>F13+F14+F15+F19+F20+F24+F25+F26+F27+F28</f>
        <v>96472</v>
      </c>
      <c r="G30" s="71">
        <f>G13+G14+G15+G19+G20+G24+G25+G26+G27+G28</f>
        <v>1291053849</v>
      </c>
      <c r="H30" s="46">
        <f>H24+H27</f>
        <v>26</v>
      </c>
      <c r="I30" s="71">
        <f>I13+I14+I15+I19+I20+I24+I25+I26+I27+I28</f>
        <v>88416</v>
      </c>
      <c r="J30" s="71">
        <f>J13+J14+J15+J19+J20+J24+J25+J26+J27+J28</f>
        <v>1283336758</v>
      </c>
      <c r="K30" s="46">
        <f>K24+K25+K27</f>
        <v>20</v>
      </c>
      <c r="L30" s="71">
        <f>L13+L14+L15+L19+L20+L24+L25+L26+L27+L28</f>
        <v>82749</v>
      </c>
      <c r="M30" s="71">
        <f>M13+M14+M15+M19+M20+M24+M25+M26+M27+M28</f>
        <v>1188149828</v>
      </c>
      <c r="N30" s="46">
        <f>N14+N24+N25+N27</f>
        <v>132</v>
      </c>
      <c r="O30" s="71">
        <f>O13+O14+O15+O19+O20+O24+O25+O26+O27+O28</f>
        <v>170436</v>
      </c>
      <c r="P30" s="71">
        <f>P13+P14+P15+P19+P20+P24+P25+P26+P27+P28</f>
        <v>2384812203</v>
      </c>
      <c r="Q30" s="46">
        <f>Q14+Q24+Q27</f>
        <v>157</v>
      </c>
      <c r="R30" s="71">
        <f>R13+R14+R15+R19+R20+R24+R25+R26+R27+R28</f>
        <v>438073</v>
      </c>
      <c r="S30" s="71">
        <f>S13+S14+S15+S19+S20+S24+S25+S26+S27+S28</f>
        <v>6147352638</v>
      </c>
    </row>
    <row r="31" spans="1:22" ht="21.75" customHeight="1">
      <c r="A31" s="50"/>
      <c r="B31" s="50"/>
      <c r="C31" s="51"/>
      <c r="D31" s="51"/>
      <c r="E31" s="52"/>
      <c r="F31" s="52"/>
      <c r="G31" s="52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</sheetData>
  <mergeCells count="13">
    <mergeCell ref="A3:S3"/>
    <mergeCell ref="A4:S4"/>
    <mergeCell ref="A8:A10"/>
    <mergeCell ref="B8:B10"/>
    <mergeCell ref="C8:D8"/>
    <mergeCell ref="E8:P8"/>
    <mergeCell ref="Q8:S9"/>
    <mergeCell ref="C9:C10"/>
    <mergeCell ref="D9:D10"/>
    <mergeCell ref="E9:G9"/>
    <mergeCell ref="H9:J9"/>
    <mergeCell ref="K9:M9"/>
    <mergeCell ref="N9:P9"/>
  </mergeCells>
  <printOptions horizontalCentered="1"/>
  <pageMargins left="7.874015748031496E-2" right="0.19685039370078741" top="0.35433070866141736" bottom="0.19685039370078741" header="0.23622047244094491" footer="0.19685039370078741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Akomodasi</vt:lpstr>
      <vt:lpstr>Usaha Pariwisata</vt:lpstr>
      <vt:lpstr>dtw  Catur wulan I </vt:lpstr>
      <vt:lpstr>data tahunan</vt:lpstr>
      <vt:lpstr>Bandara</vt:lpstr>
      <vt:lpstr>pelabuhan</vt:lpstr>
      <vt:lpstr>dtw  Catur wulan Il</vt:lpstr>
      <vt:lpstr>dtw  Catur wulan lll</vt:lpstr>
      <vt:lpstr>'data tahunan'!Print_Area</vt:lpstr>
      <vt:lpstr>'dtw  Catur wulan I '!Print_Area</vt:lpstr>
      <vt:lpstr>'dtw  Catur wulan Il'!Print_Area</vt:lpstr>
      <vt:lpstr>'dtw  Catur wulan lll'!Print_Area</vt:lpstr>
      <vt:lpstr>pelabuhan!Print_Area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2019-05-07T01:00:19Z</dcterms:modified>
</cp:coreProperties>
</file>