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Hari Nitip\data untuk kominfo\"/>
    </mc:Choice>
  </mc:AlternateContent>
  <bookViews>
    <workbookView xWindow="0" yWindow="0" windowWidth="20490" windowHeight="7155"/>
  </bookViews>
  <sheets>
    <sheet name="Parameter" sheetId="5" r:id="rId1"/>
    <sheet name="populasi" sheetId="2" r:id="rId2"/>
    <sheet name="pemotongan&amp;prod.ter" sheetId="3" r:id="rId3"/>
    <sheet name="pemasukan" sheetId="1" r:id="rId4"/>
    <sheet name="pengeluaran" sheetId="4" r:id="rId5"/>
  </sheets>
  <definedNames>
    <definedName name="_xlnm.Print_Area" localSheetId="2">'pemotongan&amp;prod.ter'!$A$1:$Q$30</definedName>
    <definedName name="_xlnm.Print_Area" localSheetId="1">populasi!$A$1:$M$27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L13" i="3" l="1"/>
  <c r="K15" i="2" l="1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Q16" i="3" l="1"/>
  <c r="Q23" i="3" l="1"/>
  <c r="Q21" i="3"/>
  <c r="Q19" i="3"/>
  <c r="Q18" i="3"/>
  <c r="L10" i="2" l="1"/>
  <c r="L18" i="3"/>
  <c r="M18" i="3" s="1"/>
  <c r="Q26" i="3" l="1"/>
  <c r="M9" i="3" l="1"/>
  <c r="L16" i="3"/>
  <c r="M16" i="3" s="1"/>
  <c r="L15" i="2"/>
  <c r="L12" i="2"/>
  <c r="L16" i="2"/>
  <c r="L17" i="2"/>
  <c r="L18" i="2"/>
  <c r="L19" i="2"/>
  <c r="L20" i="2"/>
  <c r="L21" i="2"/>
  <c r="L22" i="2"/>
  <c r="L23" i="2"/>
  <c r="L24" i="2"/>
  <c r="L11" i="2"/>
  <c r="L13" i="2"/>
  <c r="L14" i="2"/>
  <c r="N9" i="3" l="1"/>
  <c r="N16" i="3"/>
  <c r="L24" i="3"/>
  <c r="M24" i="3" s="1"/>
  <c r="L10" i="3"/>
  <c r="L11" i="3"/>
  <c r="L12" i="3"/>
  <c r="N12" i="3" s="1"/>
  <c r="M13" i="3"/>
  <c r="L14" i="3"/>
  <c r="M14" i="3" s="1"/>
  <c r="L15" i="3"/>
  <c r="N15" i="3" s="1"/>
  <c r="L17" i="3"/>
  <c r="M17" i="3" s="1"/>
  <c r="L19" i="3"/>
  <c r="M19" i="3" s="1"/>
  <c r="L20" i="3"/>
  <c r="M20" i="3" s="1"/>
  <c r="L21" i="3"/>
  <c r="M21" i="3" s="1"/>
  <c r="L22" i="3"/>
  <c r="M22" i="3" s="1"/>
  <c r="L23" i="3"/>
  <c r="M23" i="3" s="1"/>
  <c r="M11" i="3" l="1"/>
  <c r="N11" i="3" s="1"/>
  <c r="M10" i="3"/>
  <c r="N10" i="3" s="1"/>
  <c r="N22" i="3"/>
  <c r="N24" i="3"/>
  <c r="N23" i="3"/>
  <c r="N14" i="3"/>
  <c r="N18" i="3"/>
  <c r="N17" i="3"/>
  <c r="N13" i="3"/>
  <c r="N21" i="3"/>
  <c r="N20" i="3"/>
  <c r="N19" i="3"/>
  <c r="L9" i="2" l="1"/>
</calcChain>
</file>

<file path=xl/sharedStrings.xml><?xml version="1.0" encoding="utf-8"?>
<sst xmlns="http://schemas.openxmlformats.org/spreadsheetml/2006/main" count="245" uniqueCount="85">
  <si>
    <t xml:space="preserve">No. </t>
  </si>
  <si>
    <t>Jenis Ternak</t>
  </si>
  <si>
    <t xml:space="preserve"> DKI</t>
  </si>
  <si>
    <t>Jawa Barat</t>
  </si>
  <si>
    <t>Jawa Timur</t>
  </si>
  <si>
    <t>DIY</t>
  </si>
  <si>
    <t>Provinsi Lain</t>
  </si>
  <si>
    <t>Total</t>
  </si>
  <si>
    <t>Antar Kabupaten</t>
  </si>
  <si>
    <t xml:space="preserve">Bibit Ternak </t>
  </si>
  <si>
    <t>No</t>
  </si>
  <si>
    <t>Jumlah Pemilik (orang)</t>
  </si>
  <si>
    <t>POPULASI (ekor)</t>
  </si>
  <si>
    <t>Jantan</t>
  </si>
  <si>
    <t>Betina</t>
  </si>
  <si>
    <t>Anak</t>
  </si>
  <si>
    <t>Muda</t>
  </si>
  <si>
    <t>Dewasa</t>
  </si>
  <si>
    <t>Jumlah</t>
  </si>
  <si>
    <t>Sapi Potong</t>
  </si>
  <si>
    <t>Sapi Perah</t>
  </si>
  <si>
    <t>Kuda</t>
  </si>
  <si>
    <t>Kerbau</t>
  </si>
  <si>
    <t>Kambing</t>
  </si>
  <si>
    <t>Babi</t>
  </si>
  <si>
    <t>Domba</t>
  </si>
  <si>
    <t>Ayam Layer</t>
  </si>
  <si>
    <t>Ayam Broiler</t>
  </si>
  <si>
    <t>Ayam Buras</t>
  </si>
  <si>
    <t>Itik</t>
  </si>
  <si>
    <t>Kelinci</t>
  </si>
  <si>
    <t>Puyuh</t>
  </si>
  <si>
    <t>Burung Puyuh</t>
  </si>
  <si>
    <t>Merpati</t>
  </si>
  <si>
    <t>Entog</t>
  </si>
  <si>
    <t>Angsa</t>
  </si>
  <si>
    <t>PEMOTONGAN (ekor)</t>
  </si>
  <si>
    <t>BERAT RATA-RATA</t>
  </si>
  <si>
    <t>RPH Pemerintah</t>
  </si>
  <si>
    <t>RPH Swasta</t>
  </si>
  <si>
    <t>Luar RPH</t>
  </si>
  <si>
    <t>RPU</t>
  </si>
  <si>
    <t>Tidak Tercatat</t>
  </si>
  <si>
    <t>POPULASI TERNAK</t>
  </si>
  <si>
    <t>TAHUN</t>
  </si>
  <si>
    <t>Kabupaten/Kota</t>
  </si>
  <si>
    <t>PROD. DAGING (kg)</t>
  </si>
  <si>
    <t>PROD. SUSU (liter)</t>
  </si>
  <si>
    <t>PROD. TELUR</t>
  </si>
  <si>
    <t>(butir)</t>
  </si>
  <si>
    <t>(kg)</t>
  </si>
  <si>
    <t>REKAPITULASI PENGELUARAN  TERNAK</t>
  </si>
  <si>
    <t>REKAPITULASI PEMASUKAN TERNAK</t>
  </si>
  <si>
    <t>Bakalan Potong</t>
  </si>
  <si>
    <t xml:space="preserve">Keterangan : </t>
  </si>
  <si>
    <t>1 Kg telur ayam ras    =  17  butir</t>
  </si>
  <si>
    <t>1 Kg telur ayam buras =  20  butir</t>
  </si>
  <si>
    <t>1 Kg telur itik / entog  =   13 butir</t>
  </si>
  <si>
    <t>1 Kg telur br. Puyuh   =    86 butir</t>
  </si>
  <si>
    <t>REKAPITULASI PEMOTONGAN DAN PRODUKSI TERNAK</t>
  </si>
  <si>
    <t xml:space="preserve"> </t>
  </si>
  <si>
    <t>: Purbalingga</t>
  </si>
  <si>
    <t>FORMULIR INPUT PARAMETER KABUPATEN/KOTA</t>
  </si>
  <si>
    <t>Kabupaten  / Kota : Purbalingga</t>
  </si>
  <si>
    <t>Kode</t>
  </si>
  <si>
    <t>Kelahiran Rata-Rata</t>
  </si>
  <si>
    <t>Kematian Rata-Rata</t>
  </si>
  <si>
    <t>Karkas*)</t>
  </si>
  <si>
    <t>Produksi Telur</t>
  </si>
  <si>
    <t>Produksi Susu</t>
  </si>
  <si>
    <t>Betina Produktif</t>
  </si>
  <si>
    <t>Pemotongan Tidak Tercatat</t>
  </si>
  <si>
    <t>(%)</t>
  </si>
  <si>
    <t>(kg/ekor)</t>
  </si>
  <si>
    <t>(kg/ekor/thn)</t>
  </si>
  <si>
    <t>(liter/ekor/thn)</t>
  </si>
  <si>
    <t>Ayam Ras Pedaging</t>
  </si>
  <si>
    <t>Ayam Ras Petelur</t>
  </si>
  <si>
    <t>Itik Manila</t>
  </si>
  <si>
    <t xml:space="preserve">Ket : </t>
  </si>
  <si>
    <t>*) Berat karkas dan jeroan</t>
  </si>
  <si>
    <t>Sumber SPN 08, PSPK2011 dan Survei Karkas Tahun 2012</t>
  </si>
  <si>
    <t xml:space="preserve">Isikan / Input data pada kotak yang diblok warna kuning </t>
  </si>
  <si>
    <t>: 2020</t>
  </si>
  <si>
    <t>Tribulan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</si>
</sst>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_);\(0\)"/>
    <numFmt numFmtId="165" formatCode="0.0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2" fillId="0" borderId="2" xfId="0" applyFont="1" applyBorder="1"/>
    <xf numFmtId="3" fontId="4" fillId="0" borderId="15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41" fontId="2" fillId="0" borderId="2" xfId="1" applyFont="1" applyBorder="1" applyAlignment="1">
      <alignment vertical="center"/>
    </xf>
    <xf numFmtId="41" fontId="2" fillId="0" borderId="2" xfId="1" applyFont="1" applyBorder="1" applyAlignment="1">
      <alignment horizontal="right" vertical="center"/>
    </xf>
    <xf numFmtId="3" fontId="7" fillId="0" borderId="1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164" fontId="10" fillId="4" borderId="2" xfId="0" applyNumberFormat="1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4" fontId="11" fillId="5" borderId="2" xfId="0" applyNumberFormat="1" applyFont="1" applyFill="1" applyBorder="1" applyAlignment="1" applyProtection="1">
      <alignment horizontal="right" vertical="center"/>
      <protection locked="0"/>
    </xf>
    <xf numFmtId="4" fontId="11" fillId="6" borderId="2" xfId="0" applyNumberFormat="1" applyFont="1" applyFill="1" applyBorder="1" applyAlignment="1" applyProtection="1">
      <alignment horizontal="right" vertical="center"/>
      <protection locked="0"/>
    </xf>
    <xf numFmtId="4" fontId="11" fillId="5" borderId="2" xfId="1" applyNumberFormat="1" applyFont="1" applyFill="1" applyBorder="1" applyAlignment="1" applyProtection="1">
      <alignment horizontal="right" vertical="center"/>
      <protection locked="0"/>
    </xf>
    <xf numFmtId="4" fontId="11" fillId="6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41" fontId="2" fillId="0" borderId="0" xfId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/>
    <xf numFmtId="3" fontId="2" fillId="0" borderId="19" xfId="0" applyNumberFormat="1" applyFont="1" applyBorder="1" applyAlignment="1">
      <alignment vertical="center"/>
    </xf>
    <xf numFmtId="0" fontId="8" fillId="0" borderId="0" xfId="0" applyFont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4" zoomScale="90" zoomScaleNormal="90" zoomScaleSheetLayoutView="100" zoomScalePageLayoutView="90" workbookViewId="0">
      <selection activeCell="L16" sqref="L16"/>
    </sheetView>
  </sheetViews>
  <sheetFormatPr defaultRowHeight="15" x14ac:dyDescent="0.2"/>
  <cols>
    <col min="1" max="1" width="4.7109375" style="2" customWidth="1"/>
    <col min="2" max="2" width="8.7109375" style="2" customWidth="1"/>
    <col min="3" max="3" width="30.5703125" style="2" customWidth="1"/>
    <col min="4" max="6" width="12.28515625" style="2" customWidth="1"/>
    <col min="7" max="7" width="13.7109375" style="2" customWidth="1"/>
    <col min="8" max="8" width="15.28515625" style="2" customWidth="1"/>
    <col min="9" max="9" width="11.42578125" style="2" customWidth="1"/>
    <col min="10" max="10" width="18.140625" style="2" customWidth="1"/>
    <col min="11" max="12" width="12.140625" style="2" customWidth="1"/>
    <col min="13" max="16384" width="9.140625" style="2"/>
  </cols>
  <sheetData>
    <row r="1" spans="1:12" ht="15.75" x14ac:dyDescent="0.25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6"/>
      <c r="L1" s="6"/>
    </row>
    <row r="2" spans="1:12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2">
      <c r="A4" s="27" t="s">
        <v>63</v>
      </c>
      <c r="B4" s="27"/>
      <c r="C4" s="27"/>
      <c r="D4" s="27"/>
      <c r="E4" s="27"/>
      <c r="F4" s="27"/>
      <c r="G4" s="27"/>
      <c r="H4" s="27"/>
      <c r="I4" s="27"/>
      <c r="J4" s="27"/>
    </row>
    <row r="5" spans="1:12" ht="25.5" x14ac:dyDescent="0.2">
      <c r="A5" s="52" t="s">
        <v>10</v>
      </c>
      <c r="B5" s="54" t="s">
        <v>64</v>
      </c>
      <c r="C5" s="54" t="s">
        <v>1</v>
      </c>
      <c r="D5" s="28" t="s">
        <v>65</v>
      </c>
      <c r="E5" s="29" t="s">
        <v>66</v>
      </c>
      <c r="F5" s="30" t="s">
        <v>67</v>
      </c>
      <c r="G5" s="29" t="s">
        <v>68</v>
      </c>
      <c r="H5" s="29" t="s">
        <v>69</v>
      </c>
      <c r="I5" s="28" t="s">
        <v>70</v>
      </c>
      <c r="J5" s="29" t="s">
        <v>71</v>
      </c>
    </row>
    <row r="6" spans="1:12" x14ac:dyDescent="0.2">
      <c r="A6" s="53"/>
      <c r="B6" s="54"/>
      <c r="C6" s="54"/>
      <c r="D6" s="31" t="s">
        <v>72</v>
      </c>
      <c r="E6" s="32" t="s">
        <v>72</v>
      </c>
      <c r="F6" s="31" t="s">
        <v>73</v>
      </c>
      <c r="G6" s="32" t="s">
        <v>74</v>
      </c>
      <c r="H6" s="32" t="s">
        <v>75</v>
      </c>
      <c r="I6" s="31" t="s">
        <v>72</v>
      </c>
      <c r="J6" s="32" t="s">
        <v>72</v>
      </c>
    </row>
    <row r="7" spans="1:12" x14ac:dyDescent="0.2">
      <c r="A7" s="33">
        <v>-1</v>
      </c>
      <c r="B7" s="33">
        <v>-2</v>
      </c>
      <c r="C7" s="33">
        <v>-3</v>
      </c>
      <c r="D7" s="33">
        <v>-4</v>
      </c>
      <c r="E7" s="33">
        <v>-5</v>
      </c>
      <c r="F7" s="33">
        <v>-6</v>
      </c>
      <c r="G7" s="33">
        <v>-7</v>
      </c>
      <c r="H7" s="33">
        <v>-8</v>
      </c>
      <c r="I7" s="33">
        <v>-9</v>
      </c>
      <c r="J7" s="33">
        <v>-10</v>
      </c>
    </row>
    <row r="8" spans="1:12" x14ac:dyDescent="0.2">
      <c r="A8" s="34">
        <v>1</v>
      </c>
      <c r="B8" s="34">
        <v>701</v>
      </c>
      <c r="C8" s="35" t="s">
        <v>22</v>
      </c>
      <c r="D8" s="36">
        <v>1.55</v>
      </c>
      <c r="E8" s="36">
        <v>0.32</v>
      </c>
      <c r="F8" s="36">
        <v>193</v>
      </c>
      <c r="G8" s="37"/>
      <c r="H8" s="37"/>
      <c r="I8" s="37"/>
      <c r="J8" s="36">
        <v>1</v>
      </c>
    </row>
    <row r="9" spans="1:12" x14ac:dyDescent="0.2">
      <c r="A9" s="34">
        <v>2</v>
      </c>
      <c r="B9" s="34">
        <v>702</v>
      </c>
      <c r="C9" s="35" t="s">
        <v>21</v>
      </c>
      <c r="D9" s="36">
        <v>0.5</v>
      </c>
      <c r="E9" s="36">
        <v>0.2</v>
      </c>
      <c r="F9" s="36">
        <v>140</v>
      </c>
      <c r="G9" s="37"/>
      <c r="H9" s="37"/>
      <c r="I9" s="37"/>
      <c r="J9" s="36">
        <v>0.21</v>
      </c>
    </row>
    <row r="10" spans="1:12" x14ac:dyDescent="0.2">
      <c r="A10" s="34">
        <v>3</v>
      </c>
      <c r="B10" s="34">
        <v>703</v>
      </c>
      <c r="C10" s="35" t="s">
        <v>19</v>
      </c>
      <c r="D10" s="36">
        <v>1.7</v>
      </c>
      <c r="E10" s="36">
        <v>0.1</v>
      </c>
      <c r="F10" s="36">
        <v>175</v>
      </c>
      <c r="G10" s="37"/>
      <c r="H10" s="37"/>
      <c r="I10" s="37"/>
      <c r="J10" s="36">
        <v>0.44</v>
      </c>
    </row>
    <row r="11" spans="1:12" x14ac:dyDescent="0.2">
      <c r="A11" s="34">
        <v>4</v>
      </c>
      <c r="B11" s="34">
        <v>704</v>
      </c>
      <c r="C11" s="35" t="s">
        <v>20</v>
      </c>
      <c r="D11" s="36">
        <v>1.7</v>
      </c>
      <c r="E11" s="36">
        <v>0.27</v>
      </c>
      <c r="F11" s="36">
        <v>155</v>
      </c>
      <c r="G11" s="37"/>
      <c r="H11" s="36">
        <v>3065.2385589094501</v>
      </c>
      <c r="I11" s="36">
        <v>46.73</v>
      </c>
      <c r="J11" s="36">
        <v>0.8</v>
      </c>
    </row>
    <row r="12" spans="1:12" x14ac:dyDescent="0.2">
      <c r="A12" s="34">
        <v>5</v>
      </c>
      <c r="B12" s="34">
        <v>705</v>
      </c>
      <c r="C12" s="35" t="s">
        <v>24</v>
      </c>
      <c r="D12" s="36">
        <v>4.5</v>
      </c>
      <c r="E12" s="36">
        <v>2</v>
      </c>
      <c r="F12" s="36">
        <v>52</v>
      </c>
      <c r="G12" s="37"/>
      <c r="H12" s="37" t="s">
        <v>60</v>
      </c>
      <c r="I12" s="37"/>
      <c r="J12" s="36">
        <v>0</v>
      </c>
    </row>
    <row r="13" spans="1:12" x14ac:dyDescent="0.2">
      <c r="A13" s="34">
        <v>6</v>
      </c>
      <c r="B13" s="34">
        <v>706</v>
      </c>
      <c r="C13" s="35" t="s">
        <v>25</v>
      </c>
      <c r="D13" s="36">
        <v>3.8</v>
      </c>
      <c r="E13" s="36">
        <v>0.28000000000000003</v>
      </c>
      <c r="F13" s="36">
        <v>10.001514291122469</v>
      </c>
      <c r="G13" s="37"/>
      <c r="H13" s="37"/>
      <c r="I13" s="37"/>
      <c r="J13" s="36">
        <v>0.01</v>
      </c>
    </row>
    <row r="14" spans="1:12" x14ac:dyDescent="0.2">
      <c r="A14" s="34">
        <v>7</v>
      </c>
      <c r="B14" s="34">
        <v>707</v>
      </c>
      <c r="C14" s="35" t="s">
        <v>23</v>
      </c>
      <c r="D14" s="36">
        <v>4.0999999999999996</v>
      </c>
      <c r="E14" s="36">
        <v>0.26</v>
      </c>
      <c r="F14" s="36">
        <v>10.001051990476718</v>
      </c>
      <c r="G14" s="37"/>
      <c r="H14" s="37"/>
      <c r="I14" s="37"/>
      <c r="J14" s="36">
        <v>0.22</v>
      </c>
    </row>
    <row r="15" spans="1:12" x14ac:dyDescent="0.2">
      <c r="A15" s="34">
        <v>8</v>
      </c>
      <c r="B15" s="34">
        <v>708</v>
      </c>
      <c r="C15" s="35" t="s">
        <v>30</v>
      </c>
      <c r="D15" s="36">
        <v>9.8000000000000007</v>
      </c>
      <c r="E15" s="36">
        <v>0.8</v>
      </c>
      <c r="F15" s="36">
        <v>0.50202429149797567</v>
      </c>
      <c r="G15" s="37"/>
      <c r="H15" s="37"/>
      <c r="I15" s="37"/>
      <c r="J15" s="38">
        <v>1</v>
      </c>
    </row>
    <row r="16" spans="1:12" x14ac:dyDescent="0.2">
      <c r="A16" s="34">
        <v>9</v>
      </c>
      <c r="B16" s="34">
        <v>712</v>
      </c>
      <c r="C16" s="35" t="s">
        <v>28</v>
      </c>
      <c r="D16" s="36">
        <v>11.5</v>
      </c>
      <c r="E16" s="36">
        <v>2.25</v>
      </c>
      <c r="F16" s="36">
        <v>0.70000030126198642</v>
      </c>
      <c r="G16" s="36">
        <v>1.85</v>
      </c>
      <c r="H16" s="37"/>
      <c r="I16" s="36">
        <v>35</v>
      </c>
      <c r="J16" s="36">
        <v>1</v>
      </c>
    </row>
    <row r="17" spans="1:10" x14ac:dyDescent="0.2">
      <c r="A17" s="34">
        <v>10</v>
      </c>
      <c r="B17" s="34">
        <v>713</v>
      </c>
      <c r="C17" s="35" t="s">
        <v>76</v>
      </c>
      <c r="D17" s="38">
        <v>0</v>
      </c>
      <c r="E17" s="36">
        <v>1.7</v>
      </c>
      <c r="F17" s="36">
        <v>1.5000012605889472</v>
      </c>
      <c r="G17" s="37"/>
      <c r="H17" s="37"/>
      <c r="I17" s="37"/>
      <c r="J17" s="36">
        <v>1</v>
      </c>
    </row>
    <row r="18" spans="1:10" x14ac:dyDescent="0.2">
      <c r="A18" s="34">
        <v>11</v>
      </c>
      <c r="B18" s="34">
        <v>714</v>
      </c>
      <c r="C18" s="35" t="s">
        <v>77</v>
      </c>
      <c r="D18" s="38">
        <v>0</v>
      </c>
      <c r="E18" s="36">
        <v>1.4</v>
      </c>
      <c r="F18" s="36">
        <v>1.1000160436386972</v>
      </c>
      <c r="G18" s="36">
        <v>12.55</v>
      </c>
      <c r="H18" s="37"/>
      <c r="I18" s="36">
        <v>60</v>
      </c>
      <c r="J18" s="36">
        <v>1</v>
      </c>
    </row>
    <row r="19" spans="1:10" x14ac:dyDescent="0.2">
      <c r="A19" s="34">
        <v>12</v>
      </c>
      <c r="B19" s="34">
        <v>715</v>
      </c>
      <c r="C19" s="35" t="s">
        <v>33</v>
      </c>
      <c r="D19" s="38">
        <v>1</v>
      </c>
      <c r="E19" s="36">
        <v>2</v>
      </c>
      <c r="F19" s="36">
        <v>0.19898477157360406</v>
      </c>
      <c r="G19" s="39"/>
      <c r="H19" s="37"/>
      <c r="I19" s="37"/>
      <c r="J19" s="36">
        <v>1</v>
      </c>
    </row>
    <row r="20" spans="1:10" x14ac:dyDescent="0.2">
      <c r="A20" s="34">
        <v>13</v>
      </c>
      <c r="B20" s="34">
        <v>716</v>
      </c>
      <c r="C20" s="35" t="s">
        <v>32</v>
      </c>
      <c r="D20" s="38">
        <v>2</v>
      </c>
      <c r="E20" s="36">
        <v>1</v>
      </c>
      <c r="F20" s="36">
        <v>9.9951322407918222E-2</v>
      </c>
      <c r="G20" s="36">
        <v>2.89</v>
      </c>
      <c r="H20" s="37"/>
      <c r="I20" s="36">
        <v>60</v>
      </c>
      <c r="J20" s="36">
        <v>1</v>
      </c>
    </row>
    <row r="21" spans="1:10" x14ac:dyDescent="0.2">
      <c r="A21" s="34">
        <v>14</v>
      </c>
      <c r="B21" s="34">
        <v>717</v>
      </c>
      <c r="C21" s="35" t="s">
        <v>29</v>
      </c>
      <c r="D21" s="36">
        <v>2</v>
      </c>
      <c r="E21" s="36">
        <v>1.2</v>
      </c>
      <c r="F21" s="36">
        <v>0.94987241748292039</v>
      </c>
      <c r="G21" s="36">
        <v>10.69</v>
      </c>
      <c r="H21" s="37"/>
      <c r="I21" s="36">
        <v>60</v>
      </c>
      <c r="J21" s="36">
        <v>1</v>
      </c>
    </row>
    <row r="22" spans="1:10" x14ac:dyDescent="0.2">
      <c r="A22" s="34">
        <v>15</v>
      </c>
      <c r="B22" s="34">
        <v>718</v>
      </c>
      <c r="C22" s="35" t="s">
        <v>78</v>
      </c>
      <c r="D22" s="36">
        <v>6</v>
      </c>
      <c r="E22" s="36">
        <v>1.2</v>
      </c>
      <c r="F22" s="36">
        <v>1.0201096892138939</v>
      </c>
      <c r="G22" s="36">
        <v>9.15</v>
      </c>
      <c r="H22" s="37"/>
      <c r="I22" s="36">
        <v>60</v>
      </c>
      <c r="J22" s="36">
        <v>1</v>
      </c>
    </row>
    <row r="23" spans="1:10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">
      <c r="A24" s="41" t="s">
        <v>79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">
      <c r="A25" s="42" t="s">
        <v>80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2">
      <c r="A26" s="43" t="s">
        <v>81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">
      <c r="A27" s="27" t="s">
        <v>82</v>
      </c>
      <c r="B27" s="27"/>
      <c r="C27" s="27"/>
      <c r="D27" s="27"/>
      <c r="E27" s="27"/>
      <c r="F27" s="27"/>
      <c r="G27" s="27"/>
      <c r="H27" s="27"/>
      <c r="I27" s="27"/>
      <c r="J27" s="27"/>
    </row>
  </sheetData>
  <mergeCells count="4">
    <mergeCell ref="A1:J1"/>
    <mergeCell ref="A5:A6"/>
    <mergeCell ref="B5:B6"/>
    <mergeCell ref="C5:C6"/>
  </mergeCells>
  <pageMargins left="0.39370078740157483" right="0.19685039370078741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" zoomScale="90" zoomScaleNormal="90" zoomScaleSheetLayoutView="87" zoomScalePageLayoutView="90" workbookViewId="0">
      <selection activeCell="N12" sqref="N5:P12"/>
    </sheetView>
  </sheetViews>
  <sheetFormatPr defaultRowHeight="15" x14ac:dyDescent="0.2"/>
  <cols>
    <col min="1" max="1" width="5" style="2" customWidth="1"/>
    <col min="2" max="2" width="15.42578125" style="2" bestFit="1" customWidth="1"/>
    <col min="3" max="10" width="12.140625" style="2" customWidth="1"/>
    <col min="11" max="11" width="14" style="2" customWidth="1"/>
    <col min="12" max="12" width="12.140625" style="2" customWidth="1"/>
    <col min="13" max="14" width="9.140625" style="2"/>
    <col min="15" max="15" width="14.5703125" style="2" customWidth="1"/>
    <col min="16" max="16" width="15.85546875" style="2" customWidth="1"/>
    <col min="17" max="16384" width="9.140625" style="2"/>
  </cols>
  <sheetData>
    <row r="1" spans="1:12" ht="15.75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">
      <c r="K2" s="44">
        <v>11201</v>
      </c>
    </row>
    <row r="3" spans="1:12" s="1" customFormat="1" ht="15.75" x14ac:dyDescent="0.25">
      <c r="A3" s="1" t="s">
        <v>45</v>
      </c>
      <c r="C3" s="1" t="s">
        <v>61</v>
      </c>
    </row>
    <row r="4" spans="1:12" ht="15.75" x14ac:dyDescent="0.25">
      <c r="A4" s="1" t="s">
        <v>44</v>
      </c>
      <c r="B4" s="1"/>
      <c r="C4" s="1" t="s">
        <v>83</v>
      </c>
      <c r="D4" s="1"/>
      <c r="E4" s="1"/>
      <c r="K4" s="1" t="s">
        <v>84</v>
      </c>
    </row>
    <row r="5" spans="1:12" ht="15.75" thickBot="1" x14ac:dyDescent="0.25">
      <c r="L5" s="3"/>
    </row>
    <row r="6" spans="1:12" s="4" customFormat="1" ht="14.25" customHeight="1" thickTop="1" thickBot="1" x14ac:dyDescent="0.25">
      <c r="A6" s="58" t="s">
        <v>10</v>
      </c>
      <c r="B6" s="58" t="s">
        <v>1</v>
      </c>
      <c r="C6" s="59" t="s">
        <v>11</v>
      </c>
      <c r="D6" s="58" t="s">
        <v>12</v>
      </c>
      <c r="E6" s="58"/>
      <c r="F6" s="58"/>
      <c r="G6" s="58"/>
      <c r="H6" s="58"/>
      <c r="I6" s="58"/>
      <c r="J6" s="58"/>
      <c r="K6" s="58"/>
      <c r="L6" s="58"/>
    </row>
    <row r="7" spans="1:12" s="4" customFormat="1" ht="16.5" thickBot="1" x14ac:dyDescent="0.25">
      <c r="A7" s="56"/>
      <c r="B7" s="56"/>
      <c r="C7" s="60"/>
      <c r="D7" s="56" t="s">
        <v>15</v>
      </c>
      <c r="E7" s="56"/>
      <c r="F7" s="56" t="s">
        <v>16</v>
      </c>
      <c r="G7" s="56"/>
      <c r="H7" s="56" t="s">
        <v>17</v>
      </c>
      <c r="I7" s="56"/>
      <c r="J7" s="56" t="s">
        <v>18</v>
      </c>
      <c r="K7" s="56"/>
      <c r="L7" s="56" t="s">
        <v>7</v>
      </c>
    </row>
    <row r="8" spans="1:12" s="4" customFormat="1" ht="16.5" thickBot="1" x14ac:dyDescent="0.25">
      <c r="A8" s="56"/>
      <c r="B8" s="56"/>
      <c r="C8" s="60"/>
      <c r="D8" s="20" t="s">
        <v>13</v>
      </c>
      <c r="E8" s="20" t="s">
        <v>14</v>
      </c>
      <c r="F8" s="20" t="s">
        <v>13</v>
      </c>
      <c r="G8" s="20" t="s">
        <v>14</v>
      </c>
      <c r="H8" s="20" t="s">
        <v>13</v>
      </c>
      <c r="I8" s="20" t="s">
        <v>14</v>
      </c>
      <c r="J8" s="20" t="s">
        <v>13</v>
      </c>
      <c r="K8" s="20" t="s">
        <v>14</v>
      </c>
      <c r="L8" s="56"/>
    </row>
    <row r="9" spans="1:12" s="9" customFormat="1" ht="18.75" customHeight="1" thickBot="1" x14ac:dyDescent="0.25">
      <c r="A9" s="17">
        <v>1</v>
      </c>
      <c r="B9" s="17" t="s">
        <v>19</v>
      </c>
      <c r="C9" s="18">
        <v>5764</v>
      </c>
      <c r="D9" s="18">
        <v>1002</v>
      </c>
      <c r="E9" s="18">
        <v>1369</v>
      </c>
      <c r="F9" s="18">
        <v>2216</v>
      </c>
      <c r="G9" s="18">
        <v>1534</v>
      </c>
      <c r="H9" s="18">
        <v>2004</v>
      </c>
      <c r="I9" s="18">
        <v>4187</v>
      </c>
      <c r="J9" s="50">
        <f t="shared" ref="J9:K9" si="0">D9+F9+H9</f>
        <v>5222</v>
      </c>
      <c r="K9" s="50">
        <f t="shared" si="0"/>
        <v>7090</v>
      </c>
      <c r="L9" s="18">
        <f>J9+K9</f>
        <v>12312</v>
      </c>
    </row>
    <row r="10" spans="1:12" s="9" customFormat="1" ht="18.75" customHeight="1" thickBot="1" x14ac:dyDescent="0.25">
      <c r="A10" s="17">
        <v>2</v>
      </c>
      <c r="B10" s="17" t="s">
        <v>20</v>
      </c>
      <c r="C10" s="18">
        <v>25</v>
      </c>
      <c r="D10" s="18">
        <v>3</v>
      </c>
      <c r="E10" s="18">
        <v>12</v>
      </c>
      <c r="F10" s="18">
        <v>7</v>
      </c>
      <c r="G10" s="18">
        <v>17</v>
      </c>
      <c r="H10" s="18">
        <v>3</v>
      </c>
      <c r="I10" s="18">
        <v>25</v>
      </c>
      <c r="J10" s="50">
        <f t="shared" ref="J10" si="1">D10+F10+H10</f>
        <v>13</v>
      </c>
      <c r="K10" s="50">
        <f t="shared" ref="K10:K15" si="2">E10+G10+I10</f>
        <v>54</v>
      </c>
      <c r="L10" s="18">
        <f>J10+K10</f>
        <v>67</v>
      </c>
    </row>
    <row r="11" spans="1:12" s="9" customFormat="1" ht="18.75" customHeight="1" thickBot="1" x14ac:dyDescent="0.25">
      <c r="A11" s="17">
        <v>3</v>
      </c>
      <c r="B11" s="17" t="s">
        <v>22</v>
      </c>
      <c r="C11" s="18">
        <v>357</v>
      </c>
      <c r="D11" s="18">
        <v>83</v>
      </c>
      <c r="E11" s="18">
        <v>105</v>
      </c>
      <c r="F11" s="18">
        <v>158</v>
      </c>
      <c r="G11" s="18">
        <v>130</v>
      </c>
      <c r="H11" s="18">
        <v>99</v>
      </c>
      <c r="I11" s="18">
        <v>337</v>
      </c>
      <c r="J11" s="50">
        <f t="shared" ref="J11" si="3">D11+F11+H11</f>
        <v>340</v>
      </c>
      <c r="K11" s="50">
        <f t="shared" si="2"/>
        <v>572</v>
      </c>
      <c r="L11" s="18">
        <f t="shared" ref="L11:L24" si="4">J11+K11</f>
        <v>912</v>
      </c>
    </row>
    <row r="12" spans="1:12" s="9" customFormat="1" ht="18.75" customHeight="1" thickBot="1" x14ac:dyDescent="0.25">
      <c r="A12" s="17">
        <v>4</v>
      </c>
      <c r="B12" s="17" t="s">
        <v>21</v>
      </c>
      <c r="C12" s="18">
        <v>45</v>
      </c>
      <c r="D12" s="18">
        <v>12</v>
      </c>
      <c r="E12" s="18">
        <v>4</v>
      </c>
      <c r="F12" s="18">
        <v>14</v>
      </c>
      <c r="G12" s="18">
        <v>5</v>
      </c>
      <c r="H12" s="18">
        <v>24</v>
      </c>
      <c r="I12" s="18">
        <v>8</v>
      </c>
      <c r="J12" s="50">
        <f t="shared" ref="J12:J15" si="5">D12+F12+H12</f>
        <v>50</v>
      </c>
      <c r="K12" s="50">
        <f t="shared" si="2"/>
        <v>17</v>
      </c>
      <c r="L12" s="18">
        <f t="shared" si="4"/>
        <v>67</v>
      </c>
    </row>
    <row r="13" spans="1:12" s="9" customFormat="1" ht="18.75" customHeight="1" thickBot="1" x14ac:dyDescent="0.25">
      <c r="A13" s="17">
        <v>5</v>
      </c>
      <c r="B13" s="17" t="s">
        <v>24</v>
      </c>
      <c r="C13" s="18">
        <v>2</v>
      </c>
      <c r="D13" s="18">
        <v>176</v>
      </c>
      <c r="E13" s="18">
        <v>128</v>
      </c>
      <c r="F13" s="18">
        <v>161</v>
      </c>
      <c r="G13" s="18">
        <v>160</v>
      </c>
      <c r="H13" s="18">
        <v>384</v>
      </c>
      <c r="I13" s="18">
        <v>330</v>
      </c>
      <c r="J13" s="18">
        <f t="shared" si="5"/>
        <v>721</v>
      </c>
      <c r="K13" s="18">
        <f t="shared" si="2"/>
        <v>618</v>
      </c>
      <c r="L13" s="18">
        <f t="shared" si="4"/>
        <v>1339</v>
      </c>
    </row>
    <row r="14" spans="1:12" s="9" customFormat="1" ht="18.75" customHeight="1" thickBot="1" x14ac:dyDescent="0.25">
      <c r="A14" s="17">
        <v>6</v>
      </c>
      <c r="B14" s="17" t="s">
        <v>23</v>
      </c>
      <c r="C14" s="18">
        <v>51836</v>
      </c>
      <c r="D14" s="18">
        <v>30975</v>
      </c>
      <c r="E14" s="18">
        <v>35118</v>
      </c>
      <c r="F14" s="18">
        <v>37998</v>
      </c>
      <c r="G14" s="18">
        <v>39376</v>
      </c>
      <c r="H14" s="18">
        <v>44852</v>
      </c>
      <c r="I14" s="18">
        <v>69512</v>
      </c>
      <c r="J14" s="18">
        <f t="shared" si="5"/>
        <v>113825</v>
      </c>
      <c r="K14" s="18">
        <f t="shared" si="2"/>
        <v>144006</v>
      </c>
      <c r="L14" s="18">
        <f t="shared" si="4"/>
        <v>257831</v>
      </c>
    </row>
    <row r="15" spans="1:12" s="9" customFormat="1" ht="18.75" customHeight="1" thickBot="1" x14ac:dyDescent="0.25">
      <c r="A15" s="17">
        <v>7</v>
      </c>
      <c r="B15" s="17" t="s">
        <v>25</v>
      </c>
      <c r="C15" s="18">
        <v>5156</v>
      </c>
      <c r="D15" s="18">
        <v>768</v>
      </c>
      <c r="E15" s="18">
        <v>2559</v>
      </c>
      <c r="F15" s="18">
        <v>1996</v>
      </c>
      <c r="G15" s="18">
        <v>4429</v>
      </c>
      <c r="H15" s="18">
        <v>4391</v>
      </c>
      <c r="I15" s="18">
        <v>11625</v>
      </c>
      <c r="J15" s="18">
        <f t="shared" si="5"/>
        <v>7155</v>
      </c>
      <c r="K15" s="18">
        <f t="shared" si="2"/>
        <v>18613</v>
      </c>
      <c r="L15" s="18">
        <f t="shared" si="4"/>
        <v>25768</v>
      </c>
    </row>
    <row r="16" spans="1:12" s="9" customFormat="1" ht="18.75" customHeight="1" thickBot="1" x14ac:dyDescent="0.25">
      <c r="A16" s="17">
        <v>8</v>
      </c>
      <c r="B16" s="17" t="s">
        <v>26</v>
      </c>
      <c r="C16" s="18">
        <v>188</v>
      </c>
      <c r="D16" s="55"/>
      <c r="E16" s="55"/>
      <c r="F16" s="55"/>
      <c r="G16" s="55"/>
      <c r="H16" s="55"/>
      <c r="I16" s="55"/>
      <c r="J16" s="18"/>
      <c r="K16" s="18">
        <v>954500</v>
      </c>
      <c r="L16" s="18">
        <f t="shared" si="4"/>
        <v>954500</v>
      </c>
    </row>
    <row r="17" spans="1:12" s="9" customFormat="1" ht="18.75" customHeight="1" thickBot="1" x14ac:dyDescent="0.25">
      <c r="A17" s="17">
        <v>9</v>
      </c>
      <c r="B17" s="17" t="s">
        <v>27</v>
      </c>
      <c r="C17" s="18">
        <v>135</v>
      </c>
      <c r="D17" s="55"/>
      <c r="E17" s="55"/>
      <c r="F17" s="55"/>
      <c r="G17" s="55"/>
      <c r="H17" s="55"/>
      <c r="I17" s="55"/>
      <c r="J17" s="18"/>
      <c r="K17" s="18">
        <v>4955102</v>
      </c>
      <c r="L17" s="18">
        <f t="shared" si="4"/>
        <v>4955102</v>
      </c>
    </row>
    <row r="18" spans="1:12" s="9" customFormat="1" ht="18.75" customHeight="1" thickBot="1" x14ac:dyDescent="0.25">
      <c r="A18" s="17">
        <v>10</v>
      </c>
      <c r="B18" s="17" t="s">
        <v>28</v>
      </c>
      <c r="C18" s="18">
        <v>112550</v>
      </c>
      <c r="D18" s="55"/>
      <c r="E18" s="55"/>
      <c r="F18" s="55"/>
      <c r="G18" s="55"/>
      <c r="H18" s="55"/>
      <c r="I18" s="55"/>
      <c r="J18" s="18">
        <v>336823</v>
      </c>
      <c r="K18" s="18">
        <v>411671</v>
      </c>
      <c r="L18" s="18">
        <f t="shared" si="4"/>
        <v>748494</v>
      </c>
    </row>
    <row r="19" spans="1:12" s="9" customFormat="1" ht="18.75" customHeight="1" thickBot="1" x14ac:dyDescent="0.25">
      <c r="A19" s="17">
        <v>11</v>
      </c>
      <c r="B19" s="17" t="s">
        <v>29</v>
      </c>
      <c r="C19" s="18">
        <v>378</v>
      </c>
      <c r="D19" s="55"/>
      <c r="E19" s="55"/>
      <c r="F19" s="55"/>
      <c r="G19" s="55"/>
      <c r="H19" s="55"/>
      <c r="I19" s="55"/>
      <c r="J19" s="18">
        <v>10351</v>
      </c>
      <c r="K19" s="18">
        <v>54995</v>
      </c>
      <c r="L19" s="18">
        <f t="shared" si="4"/>
        <v>65346</v>
      </c>
    </row>
    <row r="20" spans="1:12" s="9" customFormat="1" ht="18.75" customHeight="1" thickBot="1" x14ac:dyDescent="0.25">
      <c r="A20" s="17">
        <v>12</v>
      </c>
      <c r="B20" s="17" t="s">
        <v>30</v>
      </c>
      <c r="C20" s="18">
        <v>450</v>
      </c>
      <c r="D20" s="55"/>
      <c r="E20" s="55"/>
      <c r="F20" s="55"/>
      <c r="G20" s="55"/>
      <c r="H20" s="55"/>
      <c r="I20" s="55"/>
      <c r="J20" s="18">
        <v>2490</v>
      </c>
      <c r="K20" s="18">
        <v>3933</v>
      </c>
      <c r="L20" s="18">
        <f t="shared" si="4"/>
        <v>6423</v>
      </c>
    </row>
    <row r="21" spans="1:12" s="9" customFormat="1" ht="18.75" customHeight="1" thickBot="1" x14ac:dyDescent="0.25">
      <c r="A21" s="17">
        <v>13</v>
      </c>
      <c r="B21" s="17" t="s">
        <v>32</v>
      </c>
      <c r="C21" s="18">
        <v>25</v>
      </c>
      <c r="D21" s="55"/>
      <c r="E21" s="55"/>
      <c r="F21" s="55"/>
      <c r="G21" s="55"/>
      <c r="H21" s="55"/>
      <c r="I21" s="55"/>
      <c r="J21" s="18">
        <v>10568</v>
      </c>
      <c r="K21" s="18">
        <v>109148</v>
      </c>
      <c r="L21" s="18">
        <f t="shared" si="4"/>
        <v>119716</v>
      </c>
    </row>
    <row r="22" spans="1:12" s="9" customFormat="1" ht="18.75" customHeight="1" thickBot="1" x14ac:dyDescent="0.25">
      <c r="A22" s="17">
        <v>14</v>
      </c>
      <c r="B22" s="17" t="s">
        <v>34</v>
      </c>
      <c r="C22" s="18">
        <v>6210</v>
      </c>
      <c r="D22" s="55"/>
      <c r="E22" s="55"/>
      <c r="F22" s="55"/>
      <c r="G22" s="55"/>
      <c r="H22" s="55"/>
      <c r="I22" s="55"/>
      <c r="J22" s="18">
        <v>7420</v>
      </c>
      <c r="K22" s="18">
        <v>18930</v>
      </c>
      <c r="L22" s="18">
        <f t="shared" si="4"/>
        <v>26350</v>
      </c>
    </row>
    <row r="23" spans="1:12" s="9" customFormat="1" ht="18.75" customHeight="1" thickBot="1" x14ac:dyDescent="0.25">
      <c r="A23" s="17">
        <v>15</v>
      </c>
      <c r="B23" s="17" t="s">
        <v>35</v>
      </c>
      <c r="C23" s="18">
        <v>268</v>
      </c>
      <c r="D23" s="55"/>
      <c r="E23" s="55"/>
      <c r="F23" s="55"/>
      <c r="G23" s="55"/>
      <c r="H23" s="55"/>
      <c r="I23" s="55"/>
      <c r="J23" s="18">
        <v>1265</v>
      </c>
      <c r="K23" s="18">
        <v>4445</v>
      </c>
      <c r="L23" s="18">
        <f t="shared" si="4"/>
        <v>5710</v>
      </c>
    </row>
    <row r="24" spans="1:12" s="9" customFormat="1" ht="18.75" customHeight="1" thickBot="1" x14ac:dyDescent="0.25">
      <c r="A24" s="17">
        <v>16</v>
      </c>
      <c r="B24" s="17" t="s">
        <v>33</v>
      </c>
      <c r="C24" s="18">
        <v>4876</v>
      </c>
      <c r="D24" s="55"/>
      <c r="E24" s="55"/>
      <c r="F24" s="55"/>
      <c r="G24" s="55"/>
      <c r="H24" s="55"/>
      <c r="I24" s="55"/>
      <c r="J24" s="18">
        <v>12856</v>
      </c>
      <c r="K24" s="18">
        <v>15371</v>
      </c>
      <c r="L24" s="18">
        <f t="shared" si="4"/>
        <v>28227</v>
      </c>
    </row>
    <row r="27" spans="1:12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</sheetData>
  <mergeCells count="19">
    <mergeCell ref="F7:G7"/>
    <mergeCell ref="H7:I7"/>
    <mergeCell ref="J7:K7"/>
    <mergeCell ref="A1:L1"/>
    <mergeCell ref="D23:I23"/>
    <mergeCell ref="L7:L8"/>
    <mergeCell ref="D16:I16"/>
    <mergeCell ref="D17:I17"/>
    <mergeCell ref="D18:I18"/>
    <mergeCell ref="A6:A8"/>
    <mergeCell ref="B6:B8"/>
    <mergeCell ref="C6:C8"/>
    <mergeCell ref="D6:L6"/>
    <mergeCell ref="D7:E7"/>
    <mergeCell ref="D24:I24"/>
    <mergeCell ref="D22:I22"/>
    <mergeCell ref="D21:I21"/>
    <mergeCell ref="D20:I20"/>
    <mergeCell ref="D19:I19"/>
  </mergeCells>
  <pageMargins left="0.39370078740157483" right="0.19685039370078741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0" zoomScale="82" zoomScaleNormal="82" zoomScaleSheetLayoutView="100" zoomScalePageLayoutView="90" workbookViewId="0">
      <selection activeCell="S3" sqref="S3"/>
    </sheetView>
  </sheetViews>
  <sheetFormatPr defaultRowHeight="15" x14ac:dyDescent="0.2"/>
  <cols>
    <col min="1" max="1" width="4.28515625" style="2" customWidth="1"/>
    <col min="2" max="2" width="15.42578125" style="2" bestFit="1" customWidth="1"/>
    <col min="3" max="10" width="10" style="2" customWidth="1"/>
    <col min="11" max="11" width="8.85546875" style="2" customWidth="1"/>
    <col min="12" max="12" width="12.5703125" style="2" customWidth="1"/>
    <col min="13" max="13" width="13.28515625" style="2" customWidth="1"/>
    <col min="14" max="15" width="10.7109375" style="2" customWidth="1"/>
    <col min="16" max="16" width="13.7109375" style="2" customWidth="1"/>
    <col min="17" max="17" width="12.85546875" style="2" customWidth="1"/>
    <col min="18" max="19" width="9.140625" style="2"/>
    <col min="20" max="20" width="14.28515625" style="2" bestFit="1" customWidth="1"/>
    <col min="21" max="16384" width="9.140625" style="2"/>
  </cols>
  <sheetData>
    <row r="1" spans="1:20" ht="15.75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3" spans="1:20" s="1" customFormat="1" ht="15.75" x14ac:dyDescent="0.25">
      <c r="A3" s="1" t="s">
        <v>45</v>
      </c>
      <c r="C3" s="1" t="s">
        <v>61</v>
      </c>
    </row>
    <row r="4" spans="1:20" ht="15.75" x14ac:dyDescent="0.25">
      <c r="A4" s="1" t="s">
        <v>44</v>
      </c>
      <c r="B4" s="1"/>
      <c r="C4" s="1" t="s">
        <v>83</v>
      </c>
      <c r="D4" s="1"/>
      <c r="E4" s="1"/>
      <c r="P4" s="1" t="s">
        <v>84</v>
      </c>
    </row>
    <row r="5" spans="1:20" ht="15.75" thickBot="1" x14ac:dyDescent="0.25"/>
    <row r="6" spans="1:20" s="4" customFormat="1" ht="16.5" customHeight="1" thickTop="1" x14ac:dyDescent="0.2">
      <c r="A6" s="72" t="s">
        <v>0</v>
      </c>
      <c r="B6" s="72" t="s">
        <v>1</v>
      </c>
      <c r="C6" s="73" t="s">
        <v>36</v>
      </c>
      <c r="D6" s="74"/>
      <c r="E6" s="74"/>
      <c r="F6" s="74"/>
      <c r="G6" s="74"/>
      <c r="H6" s="74"/>
      <c r="I6" s="74"/>
      <c r="J6" s="74"/>
      <c r="K6" s="74"/>
      <c r="L6" s="75"/>
      <c r="M6" s="70" t="s">
        <v>46</v>
      </c>
      <c r="N6" s="70" t="s">
        <v>37</v>
      </c>
      <c r="O6" s="70" t="s">
        <v>47</v>
      </c>
      <c r="P6" s="61" t="s">
        <v>48</v>
      </c>
      <c r="Q6" s="62"/>
    </row>
    <row r="7" spans="1:20" s="4" customFormat="1" ht="15.75" x14ac:dyDescent="0.2">
      <c r="A7" s="67"/>
      <c r="B7" s="67"/>
      <c r="C7" s="67" t="s">
        <v>38</v>
      </c>
      <c r="D7" s="67"/>
      <c r="E7" s="67" t="s">
        <v>39</v>
      </c>
      <c r="F7" s="67"/>
      <c r="G7" s="67" t="s">
        <v>40</v>
      </c>
      <c r="H7" s="67"/>
      <c r="I7" s="68" t="s">
        <v>41</v>
      </c>
      <c r="J7" s="67" t="s">
        <v>42</v>
      </c>
      <c r="K7" s="67"/>
      <c r="L7" s="68" t="s">
        <v>7</v>
      </c>
      <c r="M7" s="71"/>
      <c r="N7" s="71"/>
      <c r="O7" s="71"/>
      <c r="P7" s="63"/>
      <c r="Q7" s="64"/>
    </row>
    <row r="8" spans="1:20" s="4" customFormat="1" ht="15.75" x14ac:dyDescent="0.2">
      <c r="A8" s="67"/>
      <c r="B8" s="67"/>
      <c r="C8" s="5" t="s">
        <v>13</v>
      </c>
      <c r="D8" s="5" t="s">
        <v>14</v>
      </c>
      <c r="E8" s="5" t="s">
        <v>13</v>
      </c>
      <c r="F8" s="5" t="s">
        <v>14</v>
      </c>
      <c r="G8" s="5" t="s">
        <v>13</v>
      </c>
      <c r="H8" s="5" t="s">
        <v>14</v>
      </c>
      <c r="I8" s="69"/>
      <c r="J8" s="5" t="s">
        <v>13</v>
      </c>
      <c r="K8" s="5" t="s">
        <v>14</v>
      </c>
      <c r="L8" s="69"/>
      <c r="M8" s="71"/>
      <c r="N8" s="71"/>
      <c r="O8" s="71"/>
      <c r="P8" s="10" t="s">
        <v>49</v>
      </c>
      <c r="Q8" s="45" t="s">
        <v>50</v>
      </c>
    </row>
    <row r="9" spans="1:20" s="9" customFormat="1" ht="18.75" customHeight="1" x14ac:dyDescent="0.2">
      <c r="A9" s="7">
        <v>1</v>
      </c>
      <c r="B9" s="7" t="s">
        <v>19</v>
      </c>
      <c r="C9" s="8">
        <v>255</v>
      </c>
      <c r="D9" s="8">
        <v>35</v>
      </c>
      <c r="E9" s="8"/>
      <c r="F9" s="8"/>
      <c r="G9" s="8">
        <v>190</v>
      </c>
      <c r="H9" s="8">
        <v>2</v>
      </c>
      <c r="I9" s="11"/>
      <c r="J9" s="8"/>
      <c r="K9" s="8"/>
      <c r="L9" s="8">
        <f>SUM(C9:K9)</f>
        <v>482</v>
      </c>
      <c r="M9" s="8">
        <f>L9*179.2</f>
        <v>86374.399999999994</v>
      </c>
      <c r="N9" s="12">
        <f>M9/L9</f>
        <v>179.2</v>
      </c>
      <c r="O9" s="11"/>
      <c r="P9" s="11"/>
      <c r="Q9" s="11"/>
      <c r="S9" s="46"/>
    </row>
    <row r="10" spans="1:20" s="9" customFormat="1" ht="18.75" customHeight="1" x14ac:dyDescent="0.2">
      <c r="A10" s="7">
        <v>2</v>
      </c>
      <c r="B10" s="7" t="s">
        <v>20</v>
      </c>
      <c r="C10" s="8"/>
      <c r="D10" s="8"/>
      <c r="E10" s="8"/>
      <c r="F10" s="8"/>
      <c r="G10" s="8"/>
      <c r="H10" s="8"/>
      <c r="I10" s="11"/>
      <c r="J10" s="8"/>
      <c r="K10" s="8"/>
      <c r="L10" s="8">
        <f t="shared" ref="L10:L24" si="0">SUM(C10:K10)</f>
        <v>0</v>
      </c>
      <c r="M10" s="8">
        <f>198.82*L10</f>
        <v>0</v>
      </c>
      <c r="N10" s="12" t="e">
        <f t="shared" ref="N10:N23" si="1">M10/L10</f>
        <v>#DIV/0!</v>
      </c>
      <c r="O10" s="8">
        <v>107993</v>
      </c>
      <c r="P10" s="11"/>
      <c r="Q10" s="11"/>
    </row>
    <row r="11" spans="1:20" s="9" customFormat="1" ht="18.75" customHeight="1" x14ac:dyDescent="0.2">
      <c r="A11" s="7">
        <v>3</v>
      </c>
      <c r="B11" s="7" t="s">
        <v>22</v>
      </c>
      <c r="C11" s="8"/>
      <c r="D11" s="8"/>
      <c r="E11" s="8"/>
      <c r="F11" s="8"/>
      <c r="G11" s="8"/>
      <c r="H11" s="8"/>
      <c r="I11" s="11"/>
      <c r="J11" s="8"/>
      <c r="K11" s="8"/>
      <c r="L11" s="8">
        <f t="shared" si="0"/>
        <v>0</v>
      </c>
      <c r="M11" s="8">
        <f>193*L11</f>
        <v>0</v>
      </c>
      <c r="N11" s="12" t="e">
        <f t="shared" si="1"/>
        <v>#DIV/0!</v>
      </c>
      <c r="O11" s="11"/>
      <c r="P11" s="11"/>
      <c r="Q11" s="11"/>
    </row>
    <row r="12" spans="1:20" s="9" customFormat="1" ht="18.75" customHeight="1" x14ac:dyDescent="0.2">
      <c r="A12" s="7">
        <v>4</v>
      </c>
      <c r="B12" s="7" t="s">
        <v>21</v>
      </c>
      <c r="C12" s="8"/>
      <c r="D12" s="8"/>
      <c r="E12" s="8"/>
      <c r="F12" s="8"/>
      <c r="G12" s="8"/>
      <c r="H12" s="8"/>
      <c r="I12" s="11"/>
      <c r="J12" s="8"/>
      <c r="K12" s="8"/>
      <c r="L12" s="8">
        <f t="shared" si="0"/>
        <v>0</v>
      </c>
      <c r="M12" s="8"/>
      <c r="N12" s="12" t="e">
        <f t="shared" si="1"/>
        <v>#DIV/0!</v>
      </c>
      <c r="O12" s="11"/>
      <c r="P12" s="11"/>
      <c r="Q12" s="11"/>
    </row>
    <row r="13" spans="1:20" s="9" customFormat="1" ht="18.75" customHeight="1" x14ac:dyDescent="0.2">
      <c r="A13" s="7">
        <v>5</v>
      </c>
      <c r="B13" s="7" t="s">
        <v>23</v>
      </c>
      <c r="C13" s="8"/>
      <c r="D13" s="8"/>
      <c r="E13" s="8"/>
      <c r="F13" s="8"/>
      <c r="G13" s="8">
        <v>2760</v>
      </c>
      <c r="H13" s="8">
        <v>1009</v>
      </c>
      <c r="I13" s="11"/>
      <c r="J13" s="8">
        <v>5730</v>
      </c>
      <c r="K13" s="8" t="s">
        <v>60</v>
      </c>
      <c r="L13" s="8">
        <f t="shared" si="0"/>
        <v>9499</v>
      </c>
      <c r="M13" s="8">
        <f>14.37*L13</f>
        <v>136500.63</v>
      </c>
      <c r="N13" s="12">
        <f t="shared" si="1"/>
        <v>14.370000000000001</v>
      </c>
      <c r="O13" s="8">
        <v>806</v>
      </c>
      <c r="P13" s="11"/>
      <c r="Q13" s="11"/>
    </row>
    <row r="14" spans="1:20" s="9" customFormat="1" ht="18.75" customHeight="1" x14ac:dyDescent="0.2">
      <c r="A14" s="7">
        <v>6</v>
      </c>
      <c r="B14" s="7" t="s">
        <v>25</v>
      </c>
      <c r="C14" s="8"/>
      <c r="D14" s="8"/>
      <c r="E14" s="8"/>
      <c r="F14" s="8"/>
      <c r="G14" s="8">
        <v>181</v>
      </c>
      <c r="H14" s="8">
        <v>50</v>
      </c>
      <c r="I14" s="11"/>
      <c r="J14" s="8">
        <v>245</v>
      </c>
      <c r="K14" s="8"/>
      <c r="L14" s="8">
        <f t="shared" si="0"/>
        <v>476</v>
      </c>
      <c r="M14" s="8">
        <f>L14*14.33</f>
        <v>6821.08</v>
      </c>
      <c r="N14" s="12">
        <f t="shared" si="1"/>
        <v>14.33</v>
      </c>
      <c r="O14" s="11"/>
      <c r="P14" s="11"/>
      <c r="Q14" s="11"/>
    </row>
    <row r="15" spans="1:20" s="9" customFormat="1" ht="18.75" customHeight="1" x14ac:dyDescent="0.2">
      <c r="A15" s="7">
        <v>7</v>
      </c>
      <c r="B15" s="7" t="s">
        <v>24</v>
      </c>
      <c r="C15" s="8"/>
      <c r="D15" s="8"/>
      <c r="E15" s="8"/>
      <c r="F15" s="8"/>
      <c r="G15" s="8"/>
      <c r="H15" s="8"/>
      <c r="I15" s="11"/>
      <c r="J15" s="8"/>
      <c r="K15" s="8"/>
      <c r="L15" s="8">
        <f t="shared" si="0"/>
        <v>0</v>
      </c>
      <c r="M15" s="8"/>
      <c r="N15" s="12" t="e">
        <f t="shared" si="1"/>
        <v>#DIV/0!</v>
      </c>
      <c r="O15" s="11"/>
      <c r="P15" s="11"/>
      <c r="Q15" s="11"/>
    </row>
    <row r="16" spans="1:20" s="9" customFormat="1" ht="18.75" customHeight="1" x14ac:dyDescent="0.2">
      <c r="A16" s="7">
        <v>8</v>
      </c>
      <c r="B16" s="7" t="s">
        <v>26</v>
      </c>
      <c r="C16" s="11"/>
      <c r="D16" s="11"/>
      <c r="E16" s="11"/>
      <c r="F16" s="11"/>
      <c r="G16" s="11"/>
      <c r="H16" s="11"/>
      <c r="I16" s="8"/>
      <c r="J16" s="65">
        <v>26921</v>
      </c>
      <c r="K16" s="66"/>
      <c r="L16" s="8">
        <f>SUM(C16:K16)</f>
        <v>26921</v>
      </c>
      <c r="M16" s="8">
        <f>L16*1.15</f>
        <v>30959.149999999998</v>
      </c>
      <c r="N16" s="12">
        <f t="shared" si="1"/>
        <v>1.1499999999999999</v>
      </c>
      <c r="O16" s="11"/>
      <c r="P16" s="8">
        <v>60133500</v>
      </c>
      <c r="Q16" s="8">
        <f>P16/17</f>
        <v>3537264.7058823528</v>
      </c>
      <c r="T16" s="47"/>
    </row>
    <row r="17" spans="1:20" s="9" customFormat="1" ht="18.75" customHeight="1" x14ac:dyDescent="0.2">
      <c r="A17" s="7">
        <v>9</v>
      </c>
      <c r="B17" s="7" t="s">
        <v>27</v>
      </c>
      <c r="C17" s="11"/>
      <c r="D17" s="11"/>
      <c r="E17" s="11"/>
      <c r="F17" s="11"/>
      <c r="G17" s="11"/>
      <c r="H17" s="11"/>
      <c r="I17" s="8">
        <v>199532</v>
      </c>
      <c r="J17" s="65">
        <v>739221</v>
      </c>
      <c r="K17" s="66"/>
      <c r="L17" s="8">
        <f t="shared" si="0"/>
        <v>938753</v>
      </c>
      <c r="M17" s="8">
        <f>L17*1.11</f>
        <v>1042015.8300000001</v>
      </c>
      <c r="N17" s="12">
        <f t="shared" si="1"/>
        <v>1.1100000000000001</v>
      </c>
      <c r="O17" s="11"/>
      <c r="P17" s="11"/>
      <c r="Q17" s="11"/>
      <c r="T17" s="48"/>
    </row>
    <row r="18" spans="1:20" s="9" customFormat="1" ht="18.75" customHeight="1" x14ac:dyDescent="0.2">
      <c r="A18" s="7">
        <v>10</v>
      </c>
      <c r="B18" s="7" t="s">
        <v>28</v>
      </c>
      <c r="C18" s="11"/>
      <c r="D18" s="11"/>
      <c r="E18" s="11"/>
      <c r="F18" s="11"/>
      <c r="G18" s="11"/>
      <c r="H18" s="11"/>
      <c r="I18" s="8"/>
      <c r="J18" s="65">
        <v>249354</v>
      </c>
      <c r="K18" s="66"/>
      <c r="L18" s="8">
        <f t="shared" si="0"/>
        <v>249354</v>
      </c>
      <c r="M18" s="8">
        <f>L18*0.97</f>
        <v>241873.38</v>
      </c>
      <c r="N18" s="12">
        <f t="shared" si="1"/>
        <v>0.97</v>
      </c>
      <c r="O18" s="11"/>
      <c r="P18" s="8">
        <v>20209338</v>
      </c>
      <c r="Q18" s="8">
        <f>P18/20</f>
        <v>1010466.9</v>
      </c>
      <c r="T18" s="48"/>
    </row>
    <row r="19" spans="1:20" s="9" customFormat="1" ht="18.75" customHeight="1" x14ac:dyDescent="0.2">
      <c r="A19" s="7">
        <v>11</v>
      </c>
      <c r="B19" s="7" t="s">
        <v>29</v>
      </c>
      <c r="C19" s="11"/>
      <c r="D19" s="11"/>
      <c r="E19" s="11"/>
      <c r="F19" s="11"/>
      <c r="G19" s="11"/>
      <c r="H19" s="11"/>
      <c r="I19" s="8"/>
      <c r="J19" s="65">
        <v>23897</v>
      </c>
      <c r="K19" s="66"/>
      <c r="L19" s="8">
        <f t="shared" si="0"/>
        <v>23897</v>
      </c>
      <c r="M19" s="8">
        <f>L19*1.06</f>
        <v>25330.82</v>
      </c>
      <c r="N19" s="12">
        <f t="shared" si="1"/>
        <v>1.06</v>
      </c>
      <c r="O19" s="11"/>
      <c r="P19" s="8">
        <v>3528684</v>
      </c>
      <c r="Q19" s="8">
        <f>P19/13</f>
        <v>271437.23076923075</v>
      </c>
    </row>
    <row r="20" spans="1:20" s="9" customFormat="1" ht="18.75" customHeight="1" x14ac:dyDescent="0.2">
      <c r="A20" s="7">
        <v>12</v>
      </c>
      <c r="B20" s="7" t="s">
        <v>30</v>
      </c>
      <c r="C20" s="11"/>
      <c r="D20" s="11"/>
      <c r="E20" s="11"/>
      <c r="F20" s="11"/>
      <c r="G20" s="11"/>
      <c r="H20" s="11"/>
      <c r="I20" s="11"/>
      <c r="J20" s="65">
        <v>305</v>
      </c>
      <c r="K20" s="66"/>
      <c r="L20" s="8">
        <f t="shared" si="0"/>
        <v>305</v>
      </c>
      <c r="M20" s="8">
        <f>L20*1</f>
        <v>305</v>
      </c>
      <c r="N20" s="12">
        <f t="shared" si="1"/>
        <v>1</v>
      </c>
      <c r="O20" s="11"/>
      <c r="P20" s="11"/>
      <c r="Q20" s="11"/>
    </row>
    <row r="21" spans="1:20" s="9" customFormat="1" ht="18.75" customHeight="1" x14ac:dyDescent="0.2">
      <c r="A21" s="7">
        <v>13</v>
      </c>
      <c r="B21" s="7" t="s">
        <v>32</v>
      </c>
      <c r="C21" s="11"/>
      <c r="D21" s="11"/>
      <c r="E21" s="11"/>
      <c r="F21" s="11"/>
      <c r="G21" s="11"/>
      <c r="H21" s="11"/>
      <c r="I21" s="11"/>
      <c r="J21" s="65">
        <v>17750</v>
      </c>
      <c r="K21" s="66"/>
      <c r="L21" s="8">
        <f t="shared" si="0"/>
        <v>17750</v>
      </c>
      <c r="M21" s="8">
        <f>L21*0.17</f>
        <v>3017.5</v>
      </c>
      <c r="N21" s="12">
        <f t="shared" si="1"/>
        <v>0.17</v>
      </c>
      <c r="O21" s="11"/>
      <c r="P21" s="13">
        <v>7542108</v>
      </c>
      <c r="Q21" s="13">
        <f>P21/86</f>
        <v>87698.930232558138</v>
      </c>
      <c r="T21" s="47"/>
    </row>
    <row r="22" spans="1:20" s="9" customFormat="1" ht="18.75" customHeight="1" x14ac:dyDescent="0.2">
      <c r="A22" s="7">
        <v>14</v>
      </c>
      <c r="B22" s="7" t="s">
        <v>35</v>
      </c>
      <c r="C22" s="11"/>
      <c r="D22" s="11"/>
      <c r="E22" s="11"/>
      <c r="F22" s="11"/>
      <c r="G22" s="11"/>
      <c r="H22" s="11"/>
      <c r="I22" s="11"/>
      <c r="J22" s="65">
        <v>85</v>
      </c>
      <c r="K22" s="66"/>
      <c r="L22" s="8">
        <f t="shared" si="0"/>
        <v>85</v>
      </c>
      <c r="M22" s="8">
        <f>L22*2.01</f>
        <v>170.85</v>
      </c>
      <c r="N22" s="12">
        <f t="shared" si="1"/>
        <v>2.0099999999999998</v>
      </c>
      <c r="O22" s="11"/>
      <c r="P22" s="11"/>
      <c r="Q22" s="11"/>
    </row>
    <row r="23" spans="1:20" s="9" customFormat="1" ht="18.75" customHeight="1" x14ac:dyDescent="0.2">
      <c r="A23" s="7">
        <v>15</v>
      </c>
      <c r="B23" s="7" t="s">
        <v>34</v>
      </c>
      <c r="C23" s="11"/>
      <c r="D23" s="11"/>
      <c r="E23" s="11"/>
      <c r="F23" s="11"/>
      <c r="G23" s="11"/>
      <c r="H23" s="11"/>
      <c r="I23" s="11"/>
      <c r="J23" s="65">
        <v>7013</v>
      </c>
      <c r="K23" s="66"/>
      <c r="L23" s="8">
        <f t="shared" si="0"/>
        <v>7013</v>
      </c>
      <c r="M23" s="8">
        <f>L23*1.68</f>
        <v>11781.84</v>
      </c>
      <c r="N23" s="12">
        <f t="shared" si="1"/>
        <v>1.68</v>
      </c>
      <c r="O23" s="11"/>
      <c r="P23" s="24">
        <v>948600</v>
      </c>
      <c r="Q23" s="25">
        <f>P23/13</f>
        <v>72969.230769230766</v>
      </c>
    </row>
    <row r="24" spans="1:20" x14ac:dyDescent="0.2">
      <c r="A24" s="21">
        <v>16</v>
      </c>
      <c r="B24" s="21" t="s">
        <v>33</v>
      </c>
      <c r="C24" s="11"/>
      <c r="D24" s="11"/>
      <c r="E24" s="11"/>
      <c r="F24" s="11"/>
      <c r="G24" s="11"/>
      <c r="H24" s="11"/>
      <c r="I24" s="11"/>
      <c r="J24" s="65">
        <v>998</v>
      </c>
      <c r="K24" s="66"/>
      <c r="L24" s="8">
        <f t="shared" si="0"/>
        <v>998</v>
      </c>
      <c r="M24" s="8">
        <f>L24*0.3</f>
        <v>299.39999999999998</v>
      </c>
      <c r="N24" s="12">
        <f>M24/L24</f>
        <v>0.3</v>
      </c>
      <c r="O24" s="11"/>
      <c r="P24" s="11"/>
      <c r="Q24" s="11"/>
    </row>
    <row r="26" spans="1:20" x14ac:dyDescent="0.2">
      <c r="B26" t="s">
        <v>54</v>
      </c>
      <c r="C26" t="s">
        <v>55</v>
      </c>
      <c r="D26"/>
      <c r="E26"/>
      <c r="Q26" s="49">
        <f>Q16+Q18+Q19+Q21+Q23</f>
        <v>4979836.9976533735</v>
      </c>
    </row>
    <row r="27" spans="1:20" x14ac:dyDescent="0.2">
      <c r="B27"/>
      <c r="C27" t="s">
        <v>56</v>
      </c>
      <c r="D27"/>
      <c r="E27"/>
    </row>
    <row r="28" spans="1:20" x14ac:dyDescent="0.2">
      <c r="B28"/>
      <c r="C28" t="s">
        <v>57</v>
      </c>
      <c r="D28"/>
      <c r="E28"/>
    </row>
    <row r="29" spans="1:20" x14ac:dyDescent="0.2">
      <c r="B29"/>
      <c r="C29" t="s">
        <v>58</v>
      </c>
      <c r="D29"/>
      <c r="E29"/>
    </row>
  </sheetData>
  <mergeCells count="23">
    <mergeCell ref="O6:O8"/>
    <mergeCell ref="J24:K24"/>
    <mergeCell ref="A6:A8"/>
    <mergeCell ref="B6:B8"/>
    <mergeCell ref="C6:L6"/>
    <mergeCell ref="M6:M8"/>
    <mergeCell ref="N6:N8"/>
    <mergeCell ref="A1:Q1"/>
    <mergeCell ref="P6:Q7"/>
    <mergeCell ref="J23:K23"/>
    <mergeCell ref="J22:K22"/>
    <mergeCell ref="J16:K16"/>
    <mergeCell ref="J17:K17"/>
    <mergeCell ref="J18:K18"/>
    <mergeCell ref="J19:K19"/>
    <mergeCell ref="J20:K20"/>
    <mergeCell ref="J21:K21"/>
    <mergeCell ref="C7:D7"/>
    <mergeCell ref="E7:F7"/>
    <mergeCell ref="G7:H7"/>
    <mergeCell ref="I7:I8"/>
    <mergeCell ref="J7:K7"/>
    <mergeCell ref="L7:L8"/>
  </mergeCells>
  <pageMargins left="0.39370078740157483" right="0.19685039370078741" top="0.59055118110236227" bottom="0.39370078740157483" header="0.31496062992125984" footer="0.31496062992125984"/>
  <pageSetup paperSize="256" scale="8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topLeftCell="B4" zoomScaleNormal="90" zoomScaleSheetLayoutView="100" zoomScalePageLayoutView="90" workbookViewId="0">
      <selection activeCell="L18" sqref="L18"/>
    </sheetView>
  </sheetViews>
  <sheetFormatPr defaultRowHeight="15" x14ac:dyDescent="0.2"/>
  <cols>
    <col min="1" max="1" width="4.28515625" style="2" customWidth="1"/>
    <col min="2" max="2" width="15.42578125" style="2" bestFit="1" customWidth="1"/>
    <col min="3" max="23" width="7.85546875" style="2" customWidth="1"/>
    <col min="24" max="16384" width="9.140625" style="2"/>
  </cols>
  <sheetData>
    <row r="1" spans="1:23" ht="15.75" x14ac:dyDescent="0.25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15.75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s="1" customFormat="1" ht="15.75" x14ac:dyDescent="0.25">
      <c r="A4" s="1" t="s">
        <v>45</v>
      </c>
      <c r="C4" s="1" t="s">
        <v>61</v>
      </c>
    </row>
    <row r="5" spans="1:23" ht="15.75" x14ac:dyDescent="0.25">
      <c r="A5" s="1" t="s">
        <v>44</v>
      </c>
      <c r="B5" s="1"/>
      <c r="C5" s="1" t="s">
        <v>83</v>
      </c>
      <c r="D5" s="1"/>
      <c r="E5" s="1"/>
      <c r="U5" s="1" t="s">
        <v>84</v>
      </c>
    </row>
    <row r="6" spans="1:23" ht="15.75" thickBot="1" x14ac:dyDescent="0.25">
      <c r="L6" s="3"/>
    </row>
    <row r="7" spans="1:23" s="14" customFormat="1" ht="16.5" thickTop="1" thickBot="1" x14ac:dyDescent="0.3">
      <c r="A7" s="81" t="s">
        <v>0</v>
      </c>
      <c r="B7" s="81" t="s">
        <v>1</v>
      </c>
      <c r="C7" s="79" t="s">
        <v>2</v>
      </c>
      <c r="D7" s="79"/>
      <c r="E7" s="79"/>
      <c r="F7" s="79" t="s">
        <v>3</v>
      </c>
      <c r="G7" s="79"/>
      <c r="H7" s="79"/>
      <c r="I7" s="79" t="s">
        <v>4</v>
      </c>
      <c r="J7" s="79"/>
      <c r="K7" s="79"/>
      <c r="L7" s="79" t="s">
        <v>5</v>
      </c>
      <c r="M7" s="79"/>
      <c r="N7" s="79"/>
      <c r="O7" s="79" t="s">
        <v>6</v>
      </c>
      <c r="P7" s="79"/>
      <c r="Q7" s="79"/>
      <c r="R7" s="79" t="s">
        <v>7</v>
      </c>
      <c r="S7" s="79"/>
      <c r="T7" s="79"/>
      <c r="U7" s="79" t="s">
        <v>8</v>
      </c>
      <c r="V7" s="79"/>
      <c r="W7" s="79"/>
    </row>
    <row r="8" spans="1:23" s="14" customFormat="1" ht="15.75" customHeight="1" thickBot="1" x14ac:dyDescent="0.3">
      <c r="A8" s="82"/>
      <c r="B8" s="82"/>
      <c r="C8" s="80" t="s">
        <v>9</v>
      </c>
      <c r="D8" s="80"/>
      <c r="E8" s="78" t="s">
        <v>53</v>
      </c>
      <c r="F8" s="80" t="s">
        <v>9</v>
      </c>
      <c r="G8" s="80"/>
      <c r="H8" s="78" t="s">
        <v>53</v>
      </c>
      <c r="I8" s="80" t="s">
        <v>9</v>
      </c>
      <c r="J8" s="80"/>
      <c r="K8" s="78" t="s">
        <v>53</v>
      </c>
      <c r="L8" s="80" t="s">
        <v>9</v>
      </c>
      <c r="M8" s="80"/>
      <c r="N8" s="78" t="s">
        <v>53</v>
      </c>
      <c r="O8" s="80" t="s">
        <v>9</v>
      </c>
      <c r="P8" s="80"/>
      <c r="Q8" s="78" t="s">
        <v>53</v>
      </c>
      <c r="R8" s="80" t="s">
        <v>9</v>
      </c>
      <c r="S8" s="80"/>
      <c r="T8" s="78" t="s">
        <v>53</v>
      </c>
      <c r="U8" s="80" t="s">
        <v>9</v>
      </c>
      <c r="V8" s="80"/>
      <c r="W8" s="78" t="s">
        <v>53</v>
      </c>
    </row>
    <row r="9" spans="1:23" s="15" customFormat="1" ht="14.25" customHeight="1" thickBot="1" x14ac:dyDescent="0.3">
      <c r="A9" s="82"/>
      <c r="B9" s="82"/>
      <c r="C9" s="16" t="s">
        <v>13</v>
      </c>
      <c r="D9" s="16" t="s">
        <v>14</v>
      </c>
      <c r="E9" s="78"/>
      <c r="F9" s="16" t="s">
        <v>13</v>
      </c>
      <c r="G9" s="16" t="s">
        <v>14</v>
      </c>
      <c r="H9" s="78"/>
      <c r="I9" s="16" t="s">
        <v>13</v>
      </c>
      <c r="J9" s="16" t="s">
        <v>14</v>
      </c>
      <c r="K9" s="78"/>
      <c r="L9" s="16" t="s">
        <v>13</v>
      </c>
      <c r="M9" s="16" t="s">
        <v>14</v>
      </c>
      <c r="N9" s="78"/>
      <c r="O9" s="16" t="s">
        <v>13</v>
      </c>
      <c r="P9" s="16" t="s">
        <v>14</v>
      </c>
      <c r="Q9" s="78"/>
      <c r="R9" s="16" t="s">
        <v>13</v>
      </c>
      <c r="S9" s="16" t="s">
        <v>14</v>
      </c>
      <c r="T9" s="78"/>
      <c r="U9" s="16" t="s">
        <v>13</v>
      </c>
      <c r="V9" s="16" t="s">
        <v>14</v>
      </c>
      <c r="W9" s="78"/>
    </row>
    <row r="10" spans="1:23" s="4" customFormat="1" ht="18.75" customHeight="1" thickBot="1" x14ac:dyDescent="0.25">
      <c r="A10" s="17">
        <v>1</v>
      </c>
      <c r="B10" s="17" t="s">
        <v>19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19"/>
      <c r="T10" s="19"/>
      <c r="U10" s="18"/>
      <c r="V10" s="18"/>
      <c r="W10" s="18"/>
    </row>
    <row r="11" spans="1:23" s="9" customFormat="1" ht="18.75" customHeight="1" thickBot="1" x14ac:dyDescent="0.25">
      <c r="A11" s="17">
        <v>2</v>
      </c>
      <c r="B11" s="17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9"/>
      <c r="T11" s="19"/>
      <c r="U11" s="18"/>
      <c r="V11" s="18"/>
      <c r="W11" s="18"/>
    </row>
    <row r="12" spans="1:23" s="9" customFormat="1" ht="18.75" customHeight="1" thickBot="1" x14ac:dyDescent="0.25">
      <c r="A12" s="17">
        <v>3</v>
      </c>
      <c r="B12" s="17" t="s">
        <v>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19"/>
      <c r="T12" s="19"/>
      <c r="U12" s="18"/>
      <c r="V12" s="18"/>
      <c r="W12" s="18"/>
    </row>
    <row r="13" spans="1:23" s="9" customFormat="1" ht="18.75" customHeight="1" thickBot="1" x14ac:dyDescent="0.25">
      <c r="A13" s="17">
        <v>4</v>
      </c>
      <c r="B13" s="17" t="s">
        <v>22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9"/>
      <c r="U13" s="18"/>
      <c r="V13" s="18"/>
      <c r="W13" s="18"/>
    </row>
    <row r="14" spans="1:23" s="9" customFormat="1" ht="18.75" customHeight="1" thickBot="1" x14ac:dyDescent="0.25">
      <c r="A14" s="17">
        <v>5</v>
      </c>
      <c r="B14" s="17" t="s">
        <v>23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19"/>
      <c r="T14" s="19"/>
      <c r="U14" s="18"/>
      <c r="V14" s="18"/>
      <c r="W14" s="18">
        <v>20</v>
      </c>
    </row>
    <row r="15" spans="1:23" s="9" customFormat="1" ht="18.75" customHeight="1" thickBot="1" x14ac:dyDescent="0.25">
      <c r="A15" s="17">
        <v>6</v>
      </c>
      <c r="B15" s="17" t="s">
        <v>25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19"/>
      <c r="T15" s="19"/>
      <c r="U15" s="18"/>
      <c r="V15" s="18"/>
      <c r="W15" s="18">
        <v>140</v>
      </c>
    </row>
    <row r="16" spans="1:23" s="9" customFormat="1" ht="18.75" customHeight="1" thickBot="1" x14ac:dyDescent="0.25">
      <c r="A16" s="17">
        <v>7</v>
      </c>
      <c r="B16" s="17" t="s">
        <v>24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  <c r="S16" s="19"/>
      <c r="T16" s="19"/>
      <c r="U16" s="18"/>
      <c r="V16" s="18"/>
      <c r="W16" s="18"/>
    </row>
    <row r="17" spans="1:23" s="9" customFormat="1" ht="18.75" customHeight="1" thickBot="1" x14ac:dyDescent="0.25">
      <c r="A17" s="17">
        <v>8</v>
      </c>
      <c r="B17" s="17" t="s">
        <v>26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  <c r="S17" s="19"/>
      <c r="T17" s="19"/>
      <c r="U17" s="18"/>
      <c r="V17" s="18"/>
      <c r="W17" s="18"/>
    </row>
    <row r="18" spans="1:23" s="9" customFormat="1" ht="18.75" customHeight="1" thickBot="1" x14ac:dyDescent="0.25">
      <c r="A18" s="17">
        <v>9</v>
      </c>
      <c r="B18" s="17" t="s">
        <v>27</v>
      </c>
      <c r="C18" s="18"/>
      <c r="D18" s="18"/>
      <c r="E18" s="18"/>
      <c r="F18" s="18"/>
      <c r="G18" s="26">
        <v>91800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9"/>
      <c r="T18" s="19"/>
      <c r="U18" s="18"/>
      <c r="V18" s="18"/>
      <c r="W18" s="18"/>
    </row>
    <row r="19" spans="1:23" s="9" customFormat="1" ht="18.75" customHeight="1" thickBot="1" x14ac:dyDescent="0.25">
      <c r="A19" s="17">
        <v>10</v>
      </c>
      <c r="B19" s="17" t="s">
        <v>28</v>
      </c>
      <c r="C19" s="18"/>
      <c r="D19" s="18"/>
      <c r="E19" s="18"/>
      <c r="F19" s="18"/>
      <c r="G19" s="18"/>
      <c r="H19" s="18"/>
      <c r="J19" s="26"/>
      <c r="K19" s="18"/>
      <c r="L19" s="18"/>
      <c r="M19" s="18"/>
      <c r="N19" s="18"/>
      <c r="O19" s="18"/>
      <c r="P19" s="18"/>
      <c r="Q19" s="18"/>
      <c r="R19" s="19"/>
      <c r="S19" s="22"/>
      <c r="T19" s="19"/>
      <c r="U19" s="18"/>
      <c r="V19" s="18"/>
      <c r="W19" s="18"/>
    </row>
    <row r="20" spans="1:23" s="9" customFormat="1" ht="18.75" customHeight="1" thickBot="1" x14ac:dyDescent="0.25">
      <c r="A20" s="17">
        <v>11</v>
      </c>
      <c r="B20" s="17" t="s">
        <v>29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9"/>
      <c r="S20" s="23"/>
      <c r="T20" s="19"/>
      <c r="U20" s="18"/>
      <c r="V20" s="18"/>
      <c r="W20" s="18"/>
    </row>
    <row r="21" spans="1:23" s="9" customFormat="1" ht="18.75" customHeight="1" thickBot="1" x14ac:dyDescent="0.25">
      <c r="A21" s="17">
        <v>12</v>
      </c>
      <c r="B21" s="17" t="s">
        <v>30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6"/>
      <c r="S21" s="76"/>
      <c r="T21" s="76"/>
      <c r="U21" s="77"/>
      <c r="V21" s="77"/>
      <c r="W21" s="77"/>
    </row>
    <row r="22" spans="1:23" s="9" customFormat="1" ht="18.75" customHeight="1" thickBot="1" x14ac:dyDescent="0.25">
      <c r="A22" s="17">
        <v>13</v>
      </c>
      <c r="B22" s="17" t="s">
        <v>31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6"/>
      <c r="S22" s="76"/>
      <c r="T22" s="76"/>
      <c r="U22" s="77"/>
      <c r="V22" s="77"/>
      <c r="W22" s="77"/>
    </row>
    <row r="23" spans="1:23" s="9" customFormat="1" ht="18.75" customHeight="1" thickBot="1" x14ac:dyDescent="0.25">
      <c r="A23" s="17">
        <v>14</v>
      </c>
      <c r="B23" s="17" t="s">
        <v>33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6"/>
      <c r="S23" s="76"/>
      <c r="T23" s="76"/>
      <c r="U23" s="77"/>
      <c r="V23" s="77"/>
      <c r="W23" s="77"/>
    </row>
    <row r="24" spans="1:23" s="9" customFormat="1" ht="18.75" customHeight="1" thickBot="1" x14ac:dyDescent="0.25">
      <c r="A24" s="17">
        <v>15</v>
      </c>
      <c r="B24" s="17" t="s">
        <v>34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6"/>
      <c r="S24" s="76"/>
      <c r="T24" s="76"/>
      <c r="U24" s="77"/>
      <c r="V24" s="77"/>
      <c r="W24" s="77"/>
    </row>
  </sheetData>
  <mergeCells count="53">
    <mergeCell ref="C7:E7"/>
    <mergeCell ref="F7:H7"/>
    <mergeCell ref="I7:K7"/>
    <mergeCell ref="A2:W2"/>
    <mergeCell ref="R23:T23"/>
    <mergeCell ref="O21:Q21"/>
    <mergeCell ref="R21:T21"/>
    <mergeCell ref="U21:W21"/>
    <mergeCell ref="U23:W23"/>
    <mergeCell ref="I22:K22"/>
    <mergeCell ref="L22:N22"/>
    <mergeCell ref="O22:Q22"/>
    <mergeCell ref="T8:T9"/>
    <mergeCell ref="U8:V8"/>
    <mergeCell ref="I8:J8"/>
    <mergeCell ref="K8:K9"/>
    <mergeCell ref="L8:M8"/>
    <mergeCell ref="N8:N9"/>
    <mergeCell ref="O8:P8"/>
    <mergeCell ref="Q8:Q9"/>
    <mergeCell ref="R8:S8"/>
    <mergeCell ref="C21:E21"/>
    <mergeCell ref="F21:H21"/>
    <mergeCell ref="I21:K21"/>
    <mergeCell ref="L21:N21"/>
    <mergeCell ref="A1:W1"/>
    <mergeCell ref="W8:W9"/>
    <mergeCell ref="O7:Q7"/>
    <mergeCell ref="R7:T7"/>
    <mergeCell ref="U7:W7"/>
    <mergeCell ref="C8:D8"/>
    <mergeCell ref="E8:E9"/>
    <mergeCell ref="F8:G8"/>
    <mergeCell ref="H8:H9"/>
    <mergeCell ref="L7:N7"/>
    <mergeCell ref="A7:A9"/>
    <mergeCell ref="B7:B9"/>
    <mergeCell ref="R24:T24"/>
    <mergeCell ref="U24:W24"/>
    <mergeCell ref="R22:T22"/>
    <mergeCell ref="U22:W22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2:E22"/>
    <mergeCell ref="F22:H22"/>
  </mergeCells>
  <pageMargins left="0.39370078740157483" right="0.19685039370078741" top="0.59055118110236227" bottom="0.3937007874015748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Normal="90" zoomScaleSheetLayoutView="100" zoomScalePageLayoutView="90" workbookViewId="0">
      <selection activeCell="P19" sqref="P19"/>
    </sheetView>
  </sheetViews>
  <sheetFormatPr defaultRowHeight="15" x14ac:dyDescent="0.2"/>
  <cols>
    <col min="1" max="1" width="4.28515625" style="2" customWidth="1"/>
    <col min="2" max="2" width="15.42578125" style="2" bestFit="1" customWidth="1"/>
    <col min="3" max="23" width="7.85546875" style="2" customWidth="1"/>
    <col min="24" max="16384" width="9.140625" style="2"/>
  </cols>
  <sheetData>
    <row r="1" spans="1:23" ht="15.75" x14ac:dyDescent="0.2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3" spans="1:23" s="1" customFormat="1" ht="15.75" x14ac:dyDescent="0.25">
      <c r="A3" s="1" t="s">
        <v>45</v>
      </c>
      <c r="C3" s="1" t="s">
        <v>61</v>
      </c>
    </row>
    <row r="4" spans="1:23" ht="15.75" x14ac:dyDescent="0.25">
      <c r="A4" s="1" t="s">
        <v>44</v>
      </c>
      <c r="B4" s="1"/>
      <c r="C4" s="1" t="s">
        <v>83</v>
      </c>
      <c r="D4" s="1"/>
      <c r="E4" s="1"/>
      <c r="U4" s="1" t="s">
        <v>84</v>
      </c>
    </row>
    <row r="5" spans="1:23" ht="15.75" thickBot="1" x14ac:dyDescent="0.25">
      <c r="L5" s="3"/>
    </row>
    <row r="6" spans="1:23" s="14" customFormat="1" ht="16.5" customHeight="1" thickTop="1" thickBot="1" x14ac:dyDescent="0.3">
      <c r="A6" s="81" t="s">
        <v>0</v>
      </c>
      <c r="B6" s="81" t="s">
        <v>1</v>
      </c>
      <c r="C6" s="79" t="s">
        <v>2</v>
      </c>
      <c r="D6" s="79"/>
      <c r="E6" s="79"/>
      <c r="F6" s="79" t="s">
        <v>3</v>
      </c>
      <c r="G6" s="79"/>
      <c r="H6" s="79"/>
      <c r="I6" s="79" t="s">
        <v>4</v>
      </c>
      <c r="J6" s="79"/>
      <c r="K6" s="79"/>
      <c r="L6" s="79" t="s">
        <v>5</v>
      </c>
      <c r="M6" s="79"/>
      <c r="N6" s="79"/>
      <c r="O6" s="79" t="s">
        <v>6</v>
      </c>
      <c r="P6" s="79"/>
      <c r="Q6" s="79"/>
      <c r="R6" s="79" t="s">
        <v>7</v>
      </c>
      <c r="S6" s="79"/>
      <c r="T6" s="79"/>
      <c r="U6" s="79" t="s">
        <v>8</v>
      </c>
      <c r="V6" s="79"/>
      <c r="W6" s="79"/>
    </row>
    <row r="7" spans="1:23" s="14" customFormat="1" ht="15.75" customHeight="1" thickBot="1" x14ac:dyDescent="0.3">
      <c r="A7" s="82"/>
      <c r="B7" s="82"/>
      <c r="C7" s="80" t="s">
        <v>9</v>
      </c>
      <c r="D7" s="80"/>
      <c r="E7" s="78" t="s">
        <v>53</v>
      </c>
      <c r="F7" s="80" t="s">
        <v>9</v>
      </c>
      <c r="G7" s="80"/>
      <c r="H7" s="78" t="s">
        <v>53</v>
      </c>
      <c r="I7" s="80" t="s">
        <v>9</v>
      </c>
      <c r="J7" s="80"/>
      <c r="K7" s="78" t="s">
        <v>53</v>
      </c>
      <c r="L7" s="80" t="s">
        <v>9</v>
      </c>
      <c r="M7" s="80"/>
      <c r="N7" s="78" t="s">
        <v>53</v>
      </c>
      <c r="O7" s="80" t="s">
        <v>9</v>
      </c>
      <c r="P7" s="80"/>
      <c r="Q7" s="78" t="s">
        <v>53</v>
      </c>
      <c r="R7" s="80" t="s">
        <v>9</v>
      </c>
      <c r="S7" s="80"/>
      <c r="T7" s="78" t="s">
        <v>53</v>
      </c>
      <c r="U7" s="80" t="s">
        <v>9</v>
      </c>
      <c r="V7" s="80"/>
      <c r="W7" s="78" t="s">
        <v>53</v>
      </c>
    </row>
    <row r="8" spans="1:23" s="15" customFormat="1" ht="14.25" customHeight="1" thickBot="1" x14ac:dyDescent="0.3">
      <c r="A8" s="82"/>
      <c r="B8" s="82"/>
      <c r="C8" s="16" t="s">
        <v>13</v>
      </c>
      <c r="D8" s="16" t="s">
        <v>14</v>
      </c>
      <c r="E8" s="78"/>
      <c r="F8" s="16" t="s">
        <v>13</v>
      </c>
      <c r="G8" s="16" t="s">
        <v>14</v>
      </c>
      <c r="H8" s="78"/>
      <c r="I8" s="16" t="s">
        <v>13</v>
      </c>
      <c r="J8" s="16" t="s">
        <v>14</v>
      </c>
      <c r="K8" s="78"/>
      <c r="L8" s="16" t="s">
        <v>13</v>
      </c>
      <c r="M8" s="16" t="s">
        <v>14</v>
      </c>
      <c r="N8" s="78"/>
      <c r="O8" s="16" t="s">
        <v>13</v>
      </c>
      <c r="P8" s="16" t="s">
        <v>14</v>
      </c>
      <c r="Q8" s="78"/>
      <c r="R8" s="16" t="s">
        <v>13</v>
      </c>
      <c r="S8" s="16" t="s">
        <v>14</v>
      </c>
      <c r="T8" s="78"/>
      <c r="U8" s="16" t="s">
        <v>13</v>
      </c>
      <c r="V8" s="16" t="s">
        <v>14</v>
      </c>
      <c r="W8" s="78"/>
    </row>
    <row r="9" spans="1:23" s="4" customFormat="1" ht="18.75" customHeight="1" thickBot="1" x14ac:dyDescent="0.25">
      <c r="A9" s="17">
        <v>1</v>
      </c>
      <c r="B9" s="17" t="s">
        <v>19</v>
      </c>
      <c r="C9" s="18"/>
      <c r="D9" s="18"/>
      <c r="E9" s="18"/>
      <c r="F9" s="18"/>
      <c r="G9" s="18"/>
      <c r="H9" s="18">
        <v>8</v>
      </c>
      <c r="I9" s="18"/>
      <c r="J9" s="18"/>
      <c r="K9" s="18"/>
      <c r="L9" s="18"/>
      <c r="M9" s="18"/>
      <c r="N9" s="18"/>
      <c r="O9" s="18"/>
      <c r="P9" s="18"/>
      <c r="Q9" s="18"/>
      <c r="R9" s="19"/>
      <c r="S9" s="19"/>
      <c r="T9" s="19"/>
      <c r="U9" s="18"/>
      <c r="V9" s="18"/>
      <c r="W9" s="18"/>
    </row>
    <row r="10" spans="1:23" s="9" customFormat="1" ht="18.75" customHeight="1" thickBot="1" x14ac:dyDescent="0.25">
      <c r="A10" s="17">
        <v>2</v>
      </c>
      <c r="B10" s="17" t="s">
        <v>20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19"/>
      <c r="T10" s="19"/>
      <c r="U10" s="18"/>
      <c r="V10" s="18"/>
      <c r="W10" s="18"/>
    </row>
    <row r="11" spans="1:23" s="9" customFormat="1" ht="18.75" customHeight="1" thickBot="1" x14ac:dyDescent="0.25">
      <c r="A11" s="17">
        <v>3</v>
      </c>
      <c r="B11" s="17" t="s">
        <v>21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9"/>
      <c r="T11" s="19"/>
      <c r="U11" s="18"/>
      <c r="V11" s="18"/>
      <c r="W11" s="18"/>
    </row>
    <row r="12" spans="1:23" s="9" customFormat="1" ht="18.75" customHeight="1" thickBot="1" x14ac:dyDescent="0.25">
      <c r="A12" s="17">
        <v>4</v>
      </c>
      <c r="B12" s="17" t="s">
        <v>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19"/>
      <c r="T12" s="19"/>
      <c r="U12" s="18"/>
      <c r="V12" s="18"/>
      <c r="W12" s="18"/>
    </row>
    <row r="13" spans="1:23" s="9" customFormat="1" ht="18.75" customHeight="1" thickBot="1" x14ac:dyDescent="0.25">
      <c r="A13" s="17">
        <v>5</v>
      </c>
      <c r="B13" s="17" t="s">
        <v>23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>
        <v>2</v>
      </c>
      <c r="Q13" s="18"/>
      <c r="R13" s="19"/>
      <c r="S13" s="19"/>
      <c r="T13" s="19"/>
      <c r="U13" s="18"/>
      <c r="V13" s="18"/>
      <c r="W13" s="18"/>
    </row>
    <row r="14" spans="1:23" s="9" customFormat="1" ht="18.75" customHeight="1" thickBot="1" x14ac:dyDescent="0.25">
      <c r="A14" s="17">
        <v>6</v>
      </c>
      <c r="B14" s="17" t="s">
        <v>25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19"/>
      <c r="T14" s="19"/>
      <c r="U14" s="18"/>
      <c r="V14" s="18"/>
      <c r="W14" s="18"/>
    </row>
    <row r="15" spans="1:23" s="9" customFormat="1" ht="18.75" customHeight="1" thickBot="1" x14ac:dyDescent="0.25">
      <c r="A15" s="17">
        <v>7</v>
      </c>
      <c r="B15" s="17" t="s">
        <v>24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19"/>
      <c r="T15" s="19"/>
      <c r="U15" s="18"/>
      <c r="V15" s="18"/>
      <c r="W15" s="18"/>
    </row>
    <row r="16" spans="1:23" s="9" customFormat="1" ht="18.75" customHeight="1" thickBot="1" x14ac:dyDescent="0.25">
      <c r="A16" s="17">
        <v>8</v>
      </c>
      <c r="B16" s="17" t="s">
        <v>26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  <c r="S16" s="19"/>
      <c r="T16" s="19"/>
      <c r="U16" s="18"/>
      <c r="V16" s="18"/>
      <c r="W16" s="18"/>
    </row>
    <row r="17" spans="1:23" s="9" customFormat="1" ht="18.75" customHeight="1" thickBot="1" x14ac:dyDescent="0.25">
      <c r="A17" s="17">
        <v>9</v>
      </c>
      <c r="B17" s="17" t="s">
        <v>27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  <c r="S17" s="19"/>
      <c r="T17" s="19"/>
      <c r="U17" s="18"/>
      <c r="V17" s="18"/>
      <c r="W17" s="18"/>
    </row>
    <row r="18" spans="1:23" s="9" customFormat="1" ht="18.75" customHeight="1" thickBot="1" x14ac:dyDescent="0.25">
      <c r="A18" s="17">
        <v>10</v>
      </c>
      <c r="B18" s="17" t="s">
        <v>28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>
        <v>5</v>
      </c>
      <c r="P18" s="18"/>
      <c r="Q18" s="18"/>
      <c r="R18" s="19"/>
      <c r="S18" s="19"/>
      <c r="T18" s="19"/>
      <c r="U18" s="18"/>
      <c r="V18" s="18"/>
      <c r="W18" s="18"/>
    </row>
    <row r="19" spans="1:23" s="9" customFormat="1" ht="18.75" customHeight="1" thickBot="1" x14ac:dyDescent="0.25">
      <c r="A19" s="17">
        <v>11</v>
      </c>
      <c r="B19" s="17" t="s">
        <v>29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>
        <v>6</v>
      </c>
      <c r="Q19" s="18"/>
      <c r="R19" s="19"/>
      <c r="S19" s="19"/>
      <c r="T19" s="19"/>
      <c r="U19" s="18"/>
      <c r="V19" s="18"/>
      <c r="W19" s="18"/>
    </row>
    <row r="20" spans="1:23" s="9" customFormat="1" ht="18.75" customHeight="1" thickBot="1" x14ac:dyDescent="0.25">
      <c r="A20" s="17">
        <v>12</v>
      </c>
      <c r="B20" s="17" t="s">
        <v>30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6"/>
      <c r="S20" s="76"/>
      <c r="T20" s="76"/>
      <c r="U20" s="77"/>
      <c r="V20" s="77"/>
      <c r="W20" s="77"/>
    </row>
    <row r="21" spans="1:23" s="9" customFormat="1" ht="18.75" customHeight="1" thickBot="1" x14ac:dyDescent="0.25">
      <c r="A21" s="17">
        <v>13</v>
      </c>
      <c r="B21" s="17" t="s">
        <v>31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6"/>
      <c r="S21" s="76"/>
      <c r="T21" s="76"/>
      <c r="U21" s="77"/>
      <c r="V21" s="77"/>
      <c r="W21" s="77"/>
    </row>
    <row r="22" spans="1:23" s="9" customFormat="1" ht="18.75" customHeight="1" thickBot="1" x14ac:dyDescent="0.25">
      <c r="A22" s="17">
        <v>14</v>
      </c>
      <c r="B22" s="17" t="s">
        <v>33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6"/>
      <c r="S22" s="76"/>
      <c r="T22" s="76"/>
      <c r="U22" s="77"/>
      <c r="V22" s="77"/>
      <c r="W22" s="77"/>
    </row>
    <row r="23" spans="1:23" s="9" customFormat="1" ht="18.75" customHeight="1" thickBot="1" x14ac:dyDescent="0.25">
      <c r="A23" s="17">
        <v>15</v>
      </c>
      <c r="B23" s="17" t="s">
        <v>34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6"/>
      <c r="S23" s="76"/>
      <c r="T23" s="76"/>
      <c r="U23" s="77"/>
      <c r="V23" s="77"/>
      <c r="W23" s="77"/>
    </row>
  </sheetData>
  <mergeCells count="52">
    <mergeCell ref="A1:W1"/>
    <mergeCell ref="A6:A8"/>
    <mergeCell ref="B6:B8"/>
    <mergeCell ref="C6:E6"/>
    <mergeCell ref="F6:H6"/>
    <mergeCell ref="I6:K6"/>
    <mergeCell ref="L6:N6"/>
    <mergeCell ref="O6:Q6"/>
    <mergeCell ref="R6:T6"/>
    <mergeCell ref="U6:W6"/>
    <mergeCell ref="E7:E8"/>
    <mergeCell ref="F7:G7"/>
    <mergeCell ref="H7:H8"/>
    <mergeCell ref="I7:J7"/>
    <mergeCell ref="K7:K8"/>
    <mergeCell ref="U7:V7"/>
    <mergeCell ref="W7:W8"/>
    <mergeCell ref="C20:E20"/>
    <mergeCell ref="F20:H20"/>
    <mergeCell ref="I20:K20"/>
    <mergeCell ref="L20:N20"/>
    <mergeCell ref="O20:Q20"/>
    <mergeCell ref="R20:T20"/>
    <mergeCell ref="U20:W20"/>
    <mergeCell ref="L7:M7"/>
    <mergeCell ref="N7:N8"/>
    <mergeCell ref="O7:P7"/>
    <mergeCell ref="Q7:Q8"/>
    <mergeCell ref="R7:S7"/>
    <mergeCell ref="T7:T8"/>
    <mergeCell ref="C7:D7"/>
    <mergeCell ref="U21:W21"/>
    <mergeCell ref="C22:E22"/>
    <mergeCell ref="F22:H22"/>
    <mergeCell ref="I22:K22"/>
    <mergeCell ref="L22:N22"/>
    <mergeCell ref="O22:Q22"/>
    <mergeCell ref="R22:T22"/>
    <mergeCell ref="U22:W22"/>
    <mergeCell ref="C21:E21"/>
    <mergeCell ref="F21:H21"/>
    <mergeCell ref="I21:K21"/>
    <mergeCell ref="L21:N21"/>
    <mergeCell ref="O21:Q21"/>
    <mergeCell ref="R21:T21"/>
    <mergeCell ref="U23:W23"/>
    <mergeCell ref="C23:E23"/>
    <mergeCell ref="F23:H23"/>
    <mergeCell ref="I23:K23"/>
    <mergeCell ref="L23:N23"/>
    <mergeCell ref="O23:Q23"/>
    <mergeCell ref="R23:T23"/>
  </mergeCells>
  <pageMargins left="0.39370078740157483" right="0.19685039370078741" top="0.59055118110236227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Parameter</vt:lpstr>
      <vt:lpstr>populasi</vt:lpstr>
      <vt:lpstr>pemotongan&amp;prod.ter</vt:lpstr>
      <vt:lpstr>pemasukan</vt:lpstr>
      <vt:lpstr>pengeluaran</vt:lpstr>
      <vt:lpstr>'pemotongan&amp;prod.ter'!Print_Area</vt:lpstr>
      <vt:lpstr>populasi!Print_Area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 bag program</dc:creator>
  <cp:lastModifiedBy>Admin</cp:lastModifiedBy>
  <cp:lastPrinted>2019-12-09T01:36:08Z</cp:lastPrinted>
  <dcterms:created xsi:type="dcterms:W3CDTF">2014-09-30T01:47:32Z</dcterms:created>
  <dcterms:modified xsi:type="dcterms:W3CDTF">2020-08-05T06:24:14Z</dcterms:modified>
</cp:coreProperties>
</file>